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snz-fp01\Shared\Miscellaneous\Diversity\Diversity Stocktake 2020\"/>
    </mc:Choice>
  </mc:AlternateContent>
  <bookViews>
    <workbookView xWindow="0" yWindow="0" windowWidth="9570" windowHeight="540"/>
  </bookViews>
  <sheets>
    <sheet name="Gender" sheetId="1" r:id="rId1"/>
    <sheet name="Māori" sheetId="2" r:id="rId2"/>
    <sheet name="Institution" sheetId="3" r:id="rId3"/>
    <sheet name="Iwi" sheetId="8" r:id="rId4"/>
    <sheet name="Ethnicity" sheetId="5" r:id="rId5"/>
  </sheets>
  <calcPr calcId="162913"/>
  <customWorkbookViews>
    <customWorkbookView name="Troels Petersen - Personal View" guid="{65D13ACB-FC62-410E-A49E-38B0354ABC40}" mergeInterval="0" personalView="1" xWindow="71" yWindow="78" windowWidth="1426" windowHeight="941" activeSheetId="1"/>
    <customWorkbookView name="Allison Maplesden - Personal View" guid="{91B3A26A-CCB9-49FC-B382-BCD3E81299CB}"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3" l="1"/>
  <c r="I24" i="3"/>
  <c r="I23" i="3"/>
  <c r="I22" i="3"/>
  <c r="I21" i="3"/>
  <c r="I20" i="3"/>
  <c r="G24" i="3"/>
  <c r="G23" i="3"/>
  <c r="G22" i="3"/>
  <c r="G21" i="3"/>
  <c r="G20" i="3"/>
  <c r="E24" i="3"/>
  <c r="E23" i="3"/>
  <c r="E22" i="3"/>
  <c r="E21" i="3"/>
  <c r="E20" i="3"/>
  <c r="C24" i="3"/>
  <c r="C23" i="3"/>
  <c r="C22" i="3"/>
  <c r="C21" i="3"/>
  <c r="I26" i="3"/>
  <c r="G26" i="3"/>
  <c r="E26" i="3"/>
  <c r="C26" i="3"/>
  <c r="E34" i="3"/>
  <c r="C34" i="3"/>
  <c r="E33" i="3"/>
  <c r="C33" i="3"/>
  <c r="E31" i="3"/>
  <c r="C31" i="3"/>
  <c r="E30" i="3"/>
  <c r="C30" i="3"/>
  <c r="E29" i="3"/>
  <c r="C29" i="3"/>
  <c r="E28" i="3"/>
  <c r="C28" i="3"/>
  <c r="E27" i="3"/>
  <c r="C27" i="3"/>
  <c r="C30" i="2"/>
  <c r="C29" i="2"/>
  <c r="C28" i="2"/>
  <c r="C27" i="2"/>
  <c r="C26" i="2"/>
  <c r="C33" i="2"/>
  <c r="C32" i="2"/>
  <c r="E32" i="1"/>
  <c r="E33" i="1"/>
  <c r="C33" i="1"/>
  <c r="C32" i="1"/>
  <c r="E30" i="1" l="1"/>
  <c r="E29" i="1"/>
  <c r="E28" i="1"/>
  <c r="E27" i="1"/>
  <c r="E26" i="1"/>
  <c r="C30" i="1"/>
  <c r="C29" i="1"/>
  <c r="C28" i="1"/>
  <c r="C27" i="1"/>
  <c r="C26" i="1"/>
  <c r="C25" i="2" l="1"/>
  <c r="C23" i="2"/>
  <c r="C22" i="2"/>
  <c r="C21" i="2"/>
  <c r="C20" i="2"/>
  <c r="C19" i="2"/>
  <c r="E25" i="1"/>
  <c r="C25" i="1"/>
  <c r="I22" i="1"/>
  <c r="I21" i="1"/>
  <c r="E23" i="1"/>
  <c r="E22" i="1"/>
  <c r="C23" i="1"/>
  <c r="C22" i="1"/>
  <c r="C21" i="1"/>
  <c r="E20" i="1"/>
  <c r="C20" i="1"/>
  <c r="E19" i="1"/>
  <c r="C19" i="1"/>
  <c r="C47" i="2" l="1"/>
  <c r="C46" i="2"/>
</calcChain>
</file>

<file path=xl/sharedStrings.xml><?xml version="1.0" encoding="utf-8"?>
<sst xmlns="http://schemas.openxmlformats.org/spreadsheetml/2006/main" count="800" uniqueCount="138">
  <si>
    <t>Staff</t>
  </si>
  <si>
    <t>Honorary Fellows</t>
  </si>
  <si>
    <t>Fellows</t>
  </si>
  <si>
    <t>Fellowship and Medal/Award selection panels and committees</t>
  </si>
  <si>
    <t>Nominations under consideration (Fellowship, Honorary Fellowship and Medals)</t>
  </si>
  <si>
    <t>Companions</t>
  </si>
  <si>
    <t>Professional Members</t>
  </si>
  <si>
    <t>Expert Advice and Research Practice Advice</t>
  </si>
  <si>
    <t>Panellists</t>
  </si>
  <si>
    <t>Research Funding opportunities administered on behalf of Government</t>
  </si>
  <si>
    <t>Catalyst (Seeding and Leaders)</t>
  </si>
  <si>
    <t>Applications</t>
  </si>
  <si>
    <t>Contracts</t>
  </si>
  <si>
    <t>International Scientific Unions Support</t>
  </si>
  <si>
    <t>Delegates</t>
  </si>
  <si>
    <t>Marsden Fund</t>
  </si>
  <si>
    <t>Expressions of Interest</t>
  </si>
  <si>
    <t>All research administered on behalf of Government</t>
  </si>
  <si>
    <t>Applications &amp; EOIs</t>
  </si>
  <si>
    <t>Panellists &amp; Delegates</t>
  </si>
  <si>
    <t>%</t>
  </si>
  <si>
    <t>Male</t>
  </si>
  <si>
    <t>#</t>
  </si>
  <si>
    <t>Diverse</t>
  </si>
  <si>
    <t>No answer or prefer not to answer</t>
  </si>
  <si>
    <t xml:space="preserve">Female </t>
  </si>
  <si>
    <t>Governance and Staff</t>
  </si>
  <si>
    <t>_</t>
  </si>
  <si>
    <t>GENDER</t>
  </si>
  <si>
    <t>MĀORI</t>
  </si>
  <si>
    <t>Academy Exec Committee (2020 panels)</t>
  </si>
  <si>
    <t>New Academy members come from a mixture of nominations, applications, and invited committee members.</t>
  </si>
  <si>
    <t>INSTITUTION</t>
  </si>
  <si>
    <t>TEO</t>
  </si>
  <si>
    <t>CRI</t>
  </si>
  <si>
    <t>Māori</t>
  </si>
  <si>
    <t>Samoan</t>
  </si>
  <si>
    <t>Cook Island Māori</t>
  </si>
  <si>
    <t>Tongan</t>
  </si>
  <si>
    <t>Niuean</t>
  </si>
  <si>
    <t>Tokelauan</t>
  </si>
  <si>
    <t>Fijian</t>
  </si>
  <si>
    <t>Other Pacific Peoples</t>
  </si>
  <si>
    <t>Southeast Asian</t>
  </si>
  <si>
    <t>Chinese</t>
  </si>
  <si>
    <t>Indian</t>
  </si>
  <si>
    <t>Other Asian</t>
  </si>
  <si>
    <t>Middle Eastern</t>
  </si>
  <si>
    <t>African</t>
  </si>
  <si>
    <t>Other New Zealander</t>
  </si>
  <si>
    <t>Other Ethnicity</t>
  </si>
  <si>
    <t>Don't know</t>
  </si>
  <si>
    <t>Don't want to say</t>
  </si>
  <si>
    <t xml:space="preserve">IWI </t>
  </si>
  <si>
    <t xml:space="preserve">BROADER ETHNICITY </t>
  </si>
  <si>
    <t>Latin American</t>
  </si>
  <si>
    <t>Council</t>
  </si>
  <si>
    <t>Associate members</t>
  </si>
  <si>
    <t>Ngāpuhi (5); Ngāti Porou (4); Waikato (3); Not Stated (2); Ngāti Maniapoto (2); Te Atiawa (Taranaki) (2); Ngāi Te Rangi (2); Ngāti Hīkairo (2); Te Atiawa (Te Whanganui-a-Tara/Wellington) (2); Moriori (2); Ngāi Tahu / Kāi Tahu (1); Ngāti Kahungunu ki Te Wairoa (1); Ngāti Toarangatira (Te Whanganui-a-Tara/Wellington) (1); Te Rarawa (1); Ngāti Mutunga (Wharekauri/Chatham Islands) (1); Taranaki (1); Te Whānau-ā-Apanui (1); Ngāti Haua (Waikato) (1); Ngāti Kahu (1); Ngāti Toa, region not known (1); Te Atiawa (Te Waipounamu/South Island) (1); Ngāti Tūwharetoa (ki Taupō) (1); Ngāti Wai (1); Ngāti Whātua (not Ōrākei or Kaipara) (1); Te Kawerau ā Maki (1); Ngāti Ruanui (1); Ngāti Hine (Te Tai Tokerau) (1); and, Te Roroa (1).</t>
  </si>
  <si>
    <t>Research Funding opportunities administered on behalf of Government (2019 round)</t>
  </si>
  <si>
    <t xml:space="preserve">James Cook, Rutherford Discovery and Rutherford Foundation </t>
  </si>
  <si>
    <t xml:space="preserve">James Cook and Rutherford Discovery </t>
  </si>
  <si>
    <t xml:space="preserve">NZ European </t>
  </si>
  <si>
    <t xml:space="preserve">Other European </t>
  </si>
  <si>
    <t>James Cook,  Rutherford Discovery and Rutherford Foundation</t>
  </si>
  <si>
    <t>Iwi affiliation (#)</t>
  </si>
  <si>
    <t xml:space="preserve">We don’t currently survey the gender of all committee members: If they are a Fellow they would have come through the nomination process and so provided responses at that time. </t>
  </si>
  <si>
    <t xml:space="preserve">We do not currently offer 'gender diverse' and 'prefer not to answer' as options when asking this group about their gender. 
</t>
  </si>
  <si>
    <t>Some selection panel members are non-Fellows so we don’t have information for them. Figures are for selection panel members who are also Fellows.</t>
  </si>
  <si>
    <t>The Academy and Membership</t>
  </si>
  <si>
    <t>Many delegates are ex officio delegates due to being Chair/President of the corresponding NZ organisation and hence are not selected by the Society.</t>
  </si>
  <si>
    <t>Panellists include Marsden Fund Council members, who are appointed by the Minister of Science and Innovation, hence are not selected by the Society.</t>
  </si>
  <si>
    <t>Panellists include Marsden Fund Council members, who are appointed by the Minister of Science and Innovation, not by the Society. Eleven respondents selected 'no response' for this question.</t>
  </si>
  <si>
    <t>The Academy and membership</t>
  </si>
  <si>
    <r>
      <t xml:space="preserve">Note: </t>
    </r>
    <r>
      <rPr>
        <sz val="11"/>
        <color theme="1"/>
        <rFont val="Calibri"/>
        <family val="2"/>
        <scheme val="minor"/>
      </rPr>
      <t>the underscore symbol (_) is used to denote where we will gather data in future but don't currently have verified information.</t>
    </r>
  </si>
  <si>
    <t xml:space="preserve">Other notes </t>
  </si>
  <si>
    <t>Other notes</t>
  </si>
  <si>
    <r>
      <t xml:space="preserve">Notes: </t>
    </r>
    <r>
      <rPr>
        <sz val="11"/>
        <color theme="1"/>
        <rFont val="Calibri"/>
        <family val="2"/>
        <scheme val="minor"/>
      </rPr>
      <t>The underscore symbol (_) is used to denote where we will gather data in future but don't currently have verified information.</t>
    </r>
    <r>
      <rPr>
        <b/>
        <sz val="11"/>
        <color theme="1"/>
        <rFont val="Calibri"/>
        <family val="2"/>
        <scheme val="minor"/>
      </rPr>
      <t xml:space="preserve">
</t>
    </r>
    <r>
      <rPr>
        <sz val="11"/>
        <color theme="1"/>
        <rFont val="Calibri"/>
        <family val="2"/>
        <scheme val="minor"/>
      </rPr>
      <t>(#) represents the number of responses, not the number of individuals, because individuals can identify with multiple iwi. Respondents self-identify.</t>
    </r>
  </si>
  <si>
    <r>
      <t xml:space="preserve">Note:  </t>
    </r>
    <r>
      <rPr>
        <sz val="11"/>
        <color theme="1"/>
        <rFont val="Calibri"/>
        <family val="2"/>
        <scheme val="minor"/>
      </rPr>
      <t>The underscore symbol (_) is used to denote where we will gather data in future but don't currently have verified information.
# represents the number of number of selections, not number of individuals. This is because individuals can select up to 3 ethnicities.</t>
    </r>
  </si>
  <si>
    <r>
      <t xml:space="preserve">Note: </t>
    </r>
    <r>
      <rPr>
        <sz val="10"/>
        <color theme="1"/>
        <rFont val="Calibri"/>
        <family val="2"/>
        <scheme val="minor"/>
      </rPr>
      <t>the underscore symbol (_) is used to denote where we will gather data in future but don't currently have verified information.</t>
    </r>
  </si>
  <si>
    <t xml:space="preserve">Identifying as Māori </t>
  </si>
  <si>
    <t>Private</t>
  </si>
  <si>
    <t>Other</t>
  </si>
  <si>
    <t>Panellists include Marsden Fund Council members, who are appointed by the Minister of Science and Innovation. 
Other institution type includes panellists based at Australian unversities and  at other Australian research organisations.</t>
  </si>
  <si>
    <t>Private applicants include those applying for the Cambridge PhD Scholarship. Other is mostly made up of applicants applying from overseas tertiary institutions</t>
  </si>
  <si>
    <t>Ngāti Maniapoto (2), Tainui waka (1),Te Aupouri (1), Te Rarawa (1), Ngātiwai (1), Mataatua waka (1),Ngāti Tarawhai (1), Te Arawa waka (1), Te Arawa (1), Maniapoto (1)</t>
  </si>
  <si>
    <t>3 Council members did not provide a response</t>
  </si>
  <si>
    <t>5 staff members did not provide a response</t>
  </si>
  <si>
    <t>Ngāi Tahu (1), Ngāi Tūāhuriri (1), Ngāpuhi (2), Ngāti Rangiwewehi (1) Ngāti Whakaue (1), Ngāti Kahu (1)</t>
  </si>
  <si>
    <t>Deliberative Panels</t>
  </si>
  <si>
    <t>Māori Reference Group</t>
  </si>
  <si>
    <t>ORCID Advisory Committee</t>
  </si>
  <si>
    <t>Publishing editorial committee</t>
  </si>
  <si>
    <t>Speakers Science Forum</t>
  </si>
  <si>
    <t>As the Society moves to systematic collection of demographic information, the only individuals for whom this data is known are those who have contacted the Society through other processes.</t>
  </si>
  <si>
    <t>Data of 3 out of 5 known</t>
  </si>
  <si>
    <t>Data of 4 out of 10 known</t>
  </si>
  <si>
    <t>Data of 32 out of 36 known</t>
  </si>
  <si>
    <t>Data of 24 out of 32 known</t>
  </si>
  <si>
    <t>Data of 7 out of 21 known</t>
  </si>
  <si>
    <t>Tuia 250 JRSNZ Suppliment</t>
  </si>
  <si>
    <t>Public Programmes</t>
  </si>
  <si>
    <t>Data of 33 out of 40 known</t>
  </si>
  <si>
    <t>Ngāti Kurī (1); Ngāpuhi (2); Ngāti Maniapoto (1); Ngāti Toarangatira (Te Whanganui-a-Tara/Wellington) (1); Kāti Māmoe (1); Ngāti Mutunga (Wharekauri/Chatham Islands) (1); Rangitāne (Te Waipounamu/South Island) (1); Ngāi Tahu / Kāi Tahu (1); Waitaha (Te Waipounamu/South Island) (1); and, Te Arawa, iwi not named (1).</t>
  </si>
  <si>
    <t>Ngāti Kahu (1);Ngāpuhi (3);Te Rarawa (1);Waikato (1);Ngāti Pikiao (Te Arawa) (1);Ngāti Whakaue (Te Arawa) (2);Tūhoe (1);Whakatōhea (2);Te Whānau-ā-Apanui (1);Ngāti Porou (1);Ngāti Kahungunu ki Tamatea (1);Kāti Māmoe (1);Rangitāne (Te Waipounamu/South Island) (1);Ngāi Tahu / Kāi Tahu (2);Waitaha (Te Waipounamu/South Island) (1); and,Tainui, iwi not named (1).</t>
  </si>
  <si>
    <t>Data of 13 out of 32 known</t>
  </si>
  <si>
    <t>Data of 0 out of 5 known</t>
  </si>
  <si>
    <t>Data of 1 out of 10 known</t>
  </si>
  <si>
    <t>Data of 22 out of 36 known</t>
  </si>
  <si>
    <t>Data of 1 out of 21 known</t>
  </si>
  <si>
    <t>Data of 19 out of 40 known</t>
  </si>
  <si>
    <r>
      <t xml:space="preserve">Note: 1/ </t>
    </r>
    <r>
      <rPr>
        <sz val="10"/>
        <color theme="1"/>
        <rFont val="Calibri"/>
        <family val="2"/>
        <scheme val="minor"/>
      </rPr>
      <t>the underscore symbol (_) is used to denote where we will gather data in future but don't currently have verified information.  2/ For many/most of our activities we are unable to differentiate between individuals who prefer not to respond and those who have not engaged with this question.</t>
    </r>
  </si>
  <si>
    <t>As the Society moves to systematic collection of sector information, for some activities the only individuals for whom this data is known are those who have contacted the Society through other processes.</t>
  </si>
  <si>
    <t>Data of 24 out of 32 recorded</t>
  </si>
  <si>
    <t>Data of 3 out of 5 recorded</t>
  </si>
  <si>
    <t>Data of 7 out of 21 recorded</t>
  </si>
  <si>
    <t>Celebrating 25 years of the Marsden Fund Te Pūtea Rangahau a Marsden</t>
  </si>
  <si>
    <t>Marsden Fund Digital Series presentations</t>
  </si>
  <si>
    <t>Other Public Programmes</t>
  </si>
  <si>
    <t>Presenters of Prime Minister's Science Awards</t>
  </si>
  <si>
    <t>Prime Minister's Science Panels</t>
  </si>
  <si>
    <t xml:space="preserve">As the Society moves to systematic collection of demographic information, the only individuals for whom this data is known are those who have contacted the Society through other processes.  </t>
  </si>
  <si>
    <t xml:space="preserve"> </t>
  </si>
  <si>
    <t>Provided information suplimented with the public record where individuals have publicly stated this information.</t>
  </si>
  <si>
    <t>Powering Potential</t>
  </si>
  <si>
    <t>Participants</t>
  </si>
  <si>
    <t>Mentors</t>
  </si>
  <si>
    <t>Data of 13 out of 15 known</t>
  </si>
  <si>
    <t>Data of 7 out of 10 known</t>
  </si>
  <si>
    <t>Data of 3 out of 9 known</t>
  </si>
  <si>
    <t>Data of 2 out of 11 known</t>
  </si>
  <si>
    <t>Data of 8 out of 30 known</t>
  </si>
  <si>
    <t>Ngāi Tahu / Kāi Tahu (1); Ngāpuhi (2); Ngāti Awa (1); Ngāti Manawa (1); Ngāti Porou (1); Ngāti Ranginui (1); Ngāti Tamaterā (1); Ngāti Tūwharetoa, region not known (1); Raukawa (Waikato) (1); Te Arawa/Taupō Region, Iwi not named (2); and, Tūhoe (3).</t>
  </si>
  <si>
    <t>Ngāpuhi (1); Ngāti Hine (Te Tai Tokerau) (1); and, Ngāti Whakaue (Te Arawa) (1)</t>
  </si>
  <si>
    <t>Ngāpuhi (1); Ngāti Awa (1); Ngāti Porou (2); Ngāti Ranginui (1); Ngāti Raukawa ki Wharepūhunga (1); Raukawa (Waikato) (1); Te Arawa/Taupō Region, Iwi not named (1); and, Tūhourangi (Te Arawa) (1)</t>
  </si>
  <si>
    <t>Although we do collect Iwi information for applicants (Expressions of Interest) to the Marsden Fund, it is not shown here because it would likely make individuals identifiable.</t>
  </si>
  <si>
    <t>Tuia 250 JRSNZ Supplement</t>
  </si>
  <si>
    <t>Provided information supplemented with the public record where individuals have publicly stated this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</si>
</sst>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9"/>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128">
    <xf numFmtId="0" fontId="0" fillId="0" borderId="0" xfId="0"/>
    <xf numFmtId="0" fontId="1" fillId="0" borderId="0"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1" fillId="0" borderId="0" xfId="0" applyFont="1" applyBorder="1" applyAlignment="1">
      <alignment horizontal="left" wrapText="1"/>
    </xf>
    <xf numFmtId="0" fontId="0" fillId="0" borderId="0" xfId="0" applyBorder="1" applyAlignment="1">
      <alignment wrapText="1"/>
    </xf>
    <xf numFmtId="0" fontId="1" fillId="0" borderId="0" xfId="0" applyFont="1" applyAlignment="1"/>
    <xf numFmtId="0" fontId="1" fillId="0" borderId="0" xfId="0" applyFont="1" applyBorder="1" applyAlignment="1">
      <alignment vertical="center"/>
    </xf>
    <xf numFmtId="0" fontId="0" fillId="0" borderId="0" xfId="0" applyAlignment="1"/>
    <xf numFmtId="0" fontId="0" fillId="0" borderId="0" xfId="0" applyAlignment="1">
      <alignment vertical="center" wrapText="1"/>
    </xf>
    <xf numFmtId="0" fontId="1" fillId="0" borderId="0" xfId="0" applyFont="1" applyBorder="1" applyAlignment="1">
      <alignment wrapText="1"/>
    </xf>
    <xf numFmtId="0" fontId="0" fillId="0" borderId="0" xfId="0" applyFill="1"/>
    <xf numFmtId="0" fontId="0" fillId="0" borderId="0" xfId="0" applyBorder="1" applyAlignment="1"/>
    <xf numFmtId="0" fontId="1" fillId="0" borderId="0" xfId="0" applyFont="1" applyFill="1" applyBorder="1" applyAlignment="1"/>
    <xf numFmtId="0" fontId="1" fillId="0" borderId="0" xfId="0" applyFont="1" applyBorder="1" applyAlignment="1"/>
    <xf numFmtId="0" fontId="0" fillId="0" borderId="0" xfId="0" applyFill="1" applyAlignment="1"/>
    <xf numFmtId="0" fontId="1" fillId="0" borderId="0" xfId="0" applyFont="1" applyAlignment="1">
      <alignment horizontal="left" wrapText="1"/>
    </xf>
    <xf numFmtId="0" fontId="1" fillId="0" borderId="0" xfId="0" applyFont="1" applyAlignment="1">
      <alignment horizontal="left"/>
    </xf>
    <xf numFmtId="9" fontId="0" fillId="0" borderId="0" xfId="0" applyNumberFormat="1"/>
    <xf numFmtId="0" fontId="0" fillId="0" borderId="0" xfId="0" applyBorder="1" applyAlignment="1">
      <alignment horizontal="left" wrapText="1" indent="1"/>
    </xf>
    <xf numFmtId="0" fontId="0" fillId="0" borderId="0" xfId="0" applyBorder="1"/>
    <xf numFmtId="9" fontId="0" fillId="0" borderId="0" xfId="0" applyNumberFormat="1" applyBorder="1"/>
    <xf numFmtId="0" fontId="0" fillId="0" borderId="0" xfId="0" applyFont="1" applyFill="1" applyBorder="1" applyAlignment="1"/>
    <xf numFmtId="0" fontId="0" fillId="0" borderId="0" xfId="0" applyBorder="1" applyAlignment="1">
      <alignment horizontal="left" indent="1"/>
    </xf>
    <xf numFmtId="0" fontId="0" fillId="0" borderId="3" xfId="0" applyBorder="1"/>
    <xf numFmtId="0" fontId="3" fillId="0" borderId="0" xfId="0" applyFont="1" applyAlignment="1">
      <alignment horizontal="left" textRotation="135"/>
    </xf>
    <xf numFmtId="0" fontId="0" fillId="0" borderId="0" xfId="0" applyAlignment="1">
      <alignment horizontal="center"/>
    </xf>
    <xf numFmtId="9" fontId="0" fillId="0" borderId="0" xfId="0" applyNumberFormat="1" applyAlignment="1">
      <alignment horizontal="center"/>
    </xf>
    <xf numFmtId="1" fontId="0" fillId="0" borderId="0" xfId="0" applyNumberFormat="1" applyAlignment="1">
      <alignment horizontal="center"/>
    </xf>
    <xf numFmtId="1" fontId="0" fillId="0" borderId="0" xfId="0" applyNumberFormat="1"/>
    <xf numFmtId="0" fontId="1" fillId="0" borderId="0" xfId="0" applyFont="1" applyFill="1" applyBorder="1" applyAlignment="1">
      <alignment vertical="center" wrapText="1"/>
    </xf>
    <xf numFmtId="0" fontId="0" fillId="0" borderId="0"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0" xfId="0" applyBorder="1" applyAlignment="1">
      <alignment horizontal="left" vertical="center" indent="1"/>
    </xf>
    <xf numFmtId="0" fontId="0" fillId="0" borderId="0" xfId="0" applyFill="1" applyBorder="1" applyAlignment="1">
      <alignment horizontal="left" vertical="center" wrapText="1" indent="1"/>
    </xf>
    <xf numFmtId="0" fontId="0" fillId="0" borderId="0" xfId="0" applyFill="1" applyBorder="1" applyAlignment="1">
      <alignment horizontal="left" vertical="center" wrapText="1" indent="2"/>
    </xf>
    <xf numFmtId="0" fontId="0" fillId="0" borderId="0" xfId="0" applyBorder="1" applyAlignment="1">
      <alignment horizontal="left" vertical="center" wrapText="1" indent="2"/>
    </xf>
    <xf numFmtId="0" fontId="0" fillId="0" borderId="0" xfId="0" applyFont="1" applyBorder="1" applyAlignment="1">
      <alignment horizontal="left" vertical="center" wrapText="1" indent="1"/>
    </xf>
    <xf numFmtId="0" fontId="0" fillId="0" borderId="0" xfId="0" applyFont="1" applyFill="1" applyBorder="1" applyAlignment="1">
      <alignment horizontal="left" indent="1"/>
    </xf>
    <xf numFmtId="0" fontId="0" fillId="0" borderId="0" xfId="0" applyFont="1" applyFill="1" applyBorder="1" applyAlignment="1">
      <alignment horizontal="left" wrapText="1" indent="1"/>
    </xf>
    <xf numFmtId="0" fontId="0" fillId="0" borderId="0" xfId="0" applyFont="1" applyAlignment="1">
      <alignment horizontal="left" indent="1"/>
    </xf>
    <xf numFmtId="0" fontId="0" fillId="0" borderId="0" xfId="0" applyFont="1" applyAlignment="1">
      <alignment horizontal="left"/>
    </xf>
    <xf numFmtId="0" fontId="1" fillId="0" borderId="0" xfId="0" applyFont="1" applyBorder="1" applyAlignment="1">
      <alignment horizontal="left" wrapText="1"/>
    </xf>
    <xf numFmtId="0" fontId="1" fillId="0" borderId="0" xfId="0" applyFont="1" applyBorder="1" applyAlignment="1">
      <alignment wrapText="1"/>
    </xf>
    <xf numFmtId="0" fontId="1" fillId="0" borderId="0" xfId="0" applyFont="1" applyFill="1" applyBorder="1" applyAlignment="1">
      <alignment wrapText="1"/>
    </xf>
    <xf numFmtId="0" fontId="1" fillId="0" borderId="0" xfId="0" applyFont="1" applyFill="1" applyBorder="1" applyAlignment="1">
      <alignment vertical="center"/>
    </xf>
    <xf numFmtId="0" fontId="3" fillId="0" borderId="0" xfId="0" applyFont="1" applyAlignment="1">
      <alignment horizontal="left"/>
    </xf>
    <xf numFmtId="0" fontId="3" fillId="0" borderId="0" xfId="0" applyFont="1" applyAlignment="1">
      <alignment wrapText="1"/>
    </xf>
    <xf numFmtId="0" fontId="4" fillId="0" borderId="0" xfId="0" applyFont="1" applyAlignment="1">
      <alignment vertical="center"/>
    </xf>
    <xf numFmtId="0" fontId="4" fillId="0" borderId="0" xfId="0" applyFont="1" applyFill="1" applyAlignment="1"/>
    <xf numFmtId="0" fontId="4" fillId="0" borderId="0" xfId="0" applyFont="1" applyAlignment="1"/>
    <xf numFmtId="0" fontId="4" fillId="0" borderId="0" xfId="0" applyFont="1"/>
    <xf numFmtId="0" fontId="3" fillId="0" borderId="0" xfId="0" applyFont="1"/>
    <xf numFmtId="0" fontId="4" fillId="0" borderId="0" xfId="0" applyFont="1" applyAlignment="1">
      <alignment wrapText="1"/>
    </xf>
    <xf numFmtId="0" fontId="1" fillId="0" borderId="0" xfId="0" applyFont="1" applyBorder="1" applyAlignment="1">
      <alignment horizontal="center" vertical="center"/>
    </xf>
    <xf numFmtId="9" fontId="1" fillId="0" borderId="0" xfId="0" applyNumberFormat="1" applyFont="1" applyBorder="1" applyAlignment="1">
      <alignment horizontal="center" vertical="center"/>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9" fontId="1" fillId="0" borderId="0" xfId="0" applyNumberFormat="1" applyFont="1" applyBorder="1" applyAlignment="1">
      <alignment horizontal="center" vertical="center" wrapText="1"/>
    </xf>
    <xf numFmtId="0" fontId="0" fillId="0" borderId="0" xfId="0" applyBorder="1" applyAlignment="1">
      <alignment horizontal="left" wrapText="1" indent="2"/>
    </xf>
    <xf numFmtId="0" fontId="0" fillId="0" borderId="0" xfId="0" applyBorder="1" applyAlignment="1">
      <alignment horizontal="left" indent="2"/>
    </xf>
    <xf numFmtId="0" fontId="4" fillId="2" borderId="1" xfId="0" applyFont="1" applyFill="1" applyBorder="1" applyAlignment="1">
      <alignment horizontal="center" textRotation="135" wrapText="1"/>
    </xf>
    <xf numFmtId="0" fontId="4" fillId="2" borderId="1" xfId="0" applyFont="1" applyFill="1" applyBorder="1" applyAlignment="1">
      <alignment horizontal="right" textRotation="180"/>
    </xf>
    <xf numFmtId="1" fontId="0" fillId="0" borderId="0" xfId="0" applyNumberFormat="1" applyBorder="1" applyAlignment="1">
      <alignment horizontal="left" wrapText="1" indent="1"/>
    </xf>
    <xf numFmtId="1" fontId="0" fillId="0" borderId="0" xfId="0" applyNumberFormat="1" applyAlignment="1">
      <alignment horizontal="left" indent="1"/>
    </xf>
    <xf numFmtId="0" fontId="0" fillId="0" borderId="0" xfId="0" applyBorder="1" applyAlignment="1">
      <alignment horizontal="center" wrapText="1"/>
    </xf>
    <xf numFmtId="0" fontId="0" fillId="2" borderId="1" xfId="0" applyFill="1" applyBorder="1" applyAlignment="1">
      <alignment horizontal="center" wrapText="1"/>
    </xf>
    <xf numFmtId="0" fontId="0" fillId="0" borderId="0" xfId="0" applyBorder="1" applyAlignment="1">
      <alignment horizontal="center"/>
    </xf>
    <xf numFmtId="0" fontId="6" fillId="2" borderId="1" xfId="0" applyFont="1" applyFill="1" applyBorder="1" applyAlignment="1">
      <alignment horizontal="center" wrapText="1"/>
    </xf>
    <xf numFmtId="0" fontId="0" fillId="2" borderId="1" xfId="0" applyFill="1" applyBorder="1" applyAlignment="1">
      <alignment horizontal="center"/>
    </xf>
    <xf numFmtId="0" fontId="1" fillId="0" borderId="0" xfId="0" applyFont="1" applyBorder="1" applyAlignment="1">
      <alignment horizontal="center"/>
    </xf>
    <xf numFmtId="9" fontId="1" fillId="0" borderId="0" xfId="0" applyNumberFormat="1" applyFont="1" applyBorder="1" applyAlignment="1">
      <alignment horizontal="center"/>
    </xf>
    <xf numFmtId="9" fontId="0" fillId="0" borderId="0" xfId="0" applyNumberFormat="1" applyBorder="1" applyAlignment="1">
      <alignment horizontal="center"/>
    </xf>
    <xf numFmtId="0" fontId="0" fillId="0" borderId="0" xfId="0" applyFill="1" applyBorder="1" applyAlignment="1">
      <alignment horizontal="center"/>
    </xf>
    <xf numFmtId="9" fontId="0" fillId="0" borderId="0" xfId="0" applyNumberFormat="1" applyFill="1" applyBorder="1" applyAlignment="1">
      <alignment horizontal="center"/>
    </xf>
    <xf numFmtId="9" fontId="0" fillId="2" borderId="1" xfId="0" applyNumberFormat="1" applyFill="1" applyBorder="1" applyAlignment="1">
      <alignment horizontal="center"/>
    </xf>
    <xf numFmtId="1" fontId="0" fillId="2" borderId="1" xfId="0" applyNumberFormat="1" applyFill="1" applyBorder="1" applyAlignment="1">
      <alignment horizontal="center"/>
    </xf>
    <xf numFmtId="9" fontId="0" fillId="2" borderId="1" xfId="1" applyFont="1" applyFill="1" applyBorder="1" applyAlignment="1">
      <alignment horizontal="center"/>
    </xf>
    <xf numFmtId="0" fontId="5" fillId="0" borderId="0" xfId="0" applyFont="1" applyBorder="1" applyAlignment="1">
      <alignment horizontal="center" wrapText="1"/>
    </xf>
    <xf numFmtId="0" fontId="0" fillId="0" borderId="0" xfId="0" applyFill="1" applyAlignment="1">
      <alignment horizontal="center"/>
    </xf>
    <xf numFmtId="9" fontId="0" fillId="0" borderId="0" xfId="0" applyNumberFormat="1" applyFill="1" applyAlignment="1">
      <alignment horizontal="center"/>
    </xf>
    <xf numFmtId="9" fontId="0" fillId="2" borderId="1" xfId="1" applyNumberFormat="1" applyFont="1" applyFill="1" applyBorder="1" applyAlignment="1">
      <alignment horizontal="center"/>
    </xf>
    <xf numFmtId="0" fontId="0" fillId="2" borderId="2" xfId="0" applyFill="1" applyBorder="1" applyAlignment="1">
      <alignment horizontal="center"/>
    </xf>
    <xf numFmtId="9" fontId="0" fillId="2" borderId="2" xfId="0" applyNumberFormat="1" applyFill="1" applyBorder="1" applyAlignment="1">
      <alignment horizontal="center"/>
    </xf>
    <xf numFmtId="0" fontId="0" fillId="2" borderId="1" xfId="0" applyFont="1" applyFill="1" applyBorder="1" applyAlignment="1">
      <alignment horizontal="center" wrapText="1"/>
    </xf>
    <xf numFmtId="1" fontId="0" fillId="2" borderId="1" xfId="1" applyNumberFormat="1" applyFont="1" applyFill="1" applyBorder="1" applyAlignment="1">
      <alignment horizontal="center" wrapText="1"/>
    </xf>
    <xf numFmtId="1" fontId="0" fillId="2" borderId="1" xfId="0" applyNumberFormat="1" applyFill="1" applyBorder="1" applyAlignment="1">
      <alignment horizontal="center" wrapText="1"/>
    </xf>
    <xf numFmtId="0" fontId="1" fillId="0" borderId="0" xfId="0" applyFont="1" applyBorder="1" applyAlignment="1">
      <alignment horizontal="left" wrapText="1"/>
    </xf>
    <xf numFmtId="0" fontId="0" fillId="0" borderId="0" xfId="0" applyBorder="1" applyAlignment="1">
      <alignment horizontal="center"/>
    </xf>
    <xf numFmtId="0" fontId="3" fillId="0" borderId="0" xfId="0" applyFont="1" applyAlignment="1"/>
    <xf numFmtId="0" fontId="0" fillId="0" borderId="0" xfId="0" applyBorder="1" applyAlignment="1">
      <alignment horizontal="center"/>
    </xf>
    <xf numFmtId="0" fontId="0" fillId="0" borderId="0" xfId="0" applyBorder="1" applyAlignment="1">
      <alignment horizontal="left"/>
    </xf>
    <xf numFmtId="0" fontId="0" fillId="2" borderId="4" xfId="0" applyFill="1" applyBorder="1" applyAlignment="1">
      <alignment horizontal="center"/>
    </xf>
    <xf numFmtId="0" fontId="0" fillId="2" borderId="5" xfId="0" applyFill="1" applyBorder="1" applyAlignment="1">
      <alignment horizontal="center"/>
    </xf>
    <xf numFmtId="0" fontId="3" fillId="0" borderId="0" xfId="0" applyFont="1" applyAlignment="1">
      <alignment horizontal="center" wrapText="1"/>
    </xf>
    <xf numFmtId="0" fontId="8" fillId="0" borderId="0" xfId="0" applyFont="1" applyAlignment="1">
      <alignment horizont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1" fillId="0" borderId="0" xfId="0" applyFont="1" applyAlignment="1">
      <alignment horizontal="center"/>
    </xf>
    <xf numFmtId="0" fontId="8" fillId="0" borderId="0" xfId="0" applyFont="1" applyAlignment="1">
      <alignment horizontal="center"/>
    </xf>
    <xf numFmtId="0" fontId="1" fillId="2" borderId="1" xfId="0" applyFont="1" applyFill="1" applyBorder="1" applyAlignment="1">
      <alignment horizontal="center" wrapText="1"/>
    </xf>
    <xf numFmtId="0" fontId="0" fillId="2" borderId="1" xfId="0" applyFill="1" applyBorder="1" applyAlignment="1">
      <alignment horizontal="left" vertical="center" wrapText="1"/>
    </xf>
    <xf numFmtId="0" fontId="1" fillId="2" borderId="4" xfId="0" applyFont="1" applyFill="1" applyBorder="1" applyAlignment="1">
      <alignment horizontal="center"/>
    </xf>
    <xf numFmtId="0" fontId="1" fillId="2" borderId="6" xfId="0" applyFont="1" applyFill="1" applyBorder="1" applyAlignment="1">
      <alignment horizontal="center"/>
    </xf>
    <xf numFmtId="0" fontId="1" fillId="2" borderId="5" xfId="0" applyFont="1" applyFill="1" applyBorder="1" applyAlignment="1">
      <alignment horizontal="center"/>
    </xf>
    <xf numFmtId="0" fontId="1" fillId="0" borderId="0" xfId="0" applyFont="1" applyBorder="1" applyAlignment="1">
      <alignment horizontal="left" wrapText="1"/>
    </xf>
    <xf numFmtId="0" fontId="8" fillId="0" borderId="7" xfId="0" applyFont="1" applyBorder="1" applyAlignment="1">
      <alignment horizontal="center" wrapText="1"/>
    </xf>
    <xf numFmtId="0" fontId="8" fillId="0" borderId="0" xfId="0" applyFont="1" applyBorder="1" applyAlignment="1">
      <alignment horizontal="center" wrapText="1"/>
    </xf>
    <xf numFmtId="0" fontId="1" fillId="0" borderId="0" xfId="0" applyFont="1" applyAlignment="1">
      <alignment horizontal="left" wrapText="1" indent="1"/>
    </xf>
    <xf numFmtId="0" fontId="1" fillId="0" borderId="0" xfId="0" applyFont="1" applyFill="1" applyBorder="1" applyAlignment="1">
      <alignment wrapText="1"/>
    </xf>
    <xf numFmtId="0" fontId="0" fillId="0" borderId="0" xfId="0" applyBorder="1" applyAlignment="1">
      <alignment horizontal="center" vertical="center"/>
    </xf>
    <xf numFmtId="0" fontId="1" fillId="0" borderId="0" xfId="0" applyFont="1" applyBorder="1" applyAlignment="1">
      <alignment vertical="top" wrapText="1"/>
    </xf>
    <xf numFmtId="0" fontId="1" fillId="0" borderId="0" xfId="0" applyFont="1" applyFill="1" applyBorder="1" applyAlignment="1">
      <alignment vertical="top" wrapText="1"/>
    </xf>
    <xf numFmtId="0" fontId="0" fillId="0" borderId="0" xfId="0" applyFont="1" applyFill="1" applyBorder="1" applyAlignment="1">
      <alignmen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Alignment="1">
      <alignment vertical="top"/>
    </xf>
    <xf numFmtId="0" fontId="0" fillId="0" borderId="8" xfId="0" applyBorder="1" applyAlignment="1">
      <alignment horizontal="center"/>
    </xf>
    <xf numFmtId="0" fontId="0" fillId="2" borderId="1" xfId="0" applyFill="1" applyBorder="1" applyAlignment="1">
      <alignment horizontal="left"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4" fillId="0" borderId="0" xfId="0" applyFont="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topLeftCell="E15" workbookViewId="0">
      <selection activeCell="J30" sqref="J30"/>
    </sheetView>
  </sheetViews>
  <sheetFormatPr defaultRowHeight="14.5" x14ac:dyDescent="0.35"/>
  <cols>
    <col min="1" max="1" width="69.7265625" style="2" customWidth="1"/>
    <col min="2" max="2" width="9.1796875" style="26"/>
    <col min="3" max="3" width="9.1796875" style="27" bestFit="1"/>
    <col min="4" max="4" width="9.1796875" style="26"/>
    <col min="5" max="5" width="8.7265625" style="27"/>
    <col min="6" max="6" width="9.1796875" style="26"/>
    <col min="7" max="7" width="8.7265625" style="27"/>
    <col min="8" max="8" width="9.1796875" style="26"/>
    <col min="9" max="9" width="8.7265625" style="27"/>
    <col min="10" max="10" width="115.1796875" style="8" customWidth="1"/>
  </cols>
  <sheetData>
    <row r="1" spans="1:10" ht="23.5" x14ac:dyDescent="0.55000000000000004">
      <c r="A1" s="96" t="s">
        <v>28</v>
      </c>
      <c r="B1" s="96"/>
      <c r="C1" s="96"/>
      <c r="D1" s="96"/>
      <c r="E1" s="96"/>
      <c r="F1" s="96"/>
      <c r="G1" s="96"/>
      <c r="H1" s="96"/>
      <c r="I1" s="96"/>
    </row>
    <row r="2" spans="1:10" x14ac:dyDescent="0.35">
      <c r="A2" s="95" t="s">
        <v>79</v>
      </c>
      <c r="B2" s="95"/>
      <c r="C2" s="95"/>
      <c r="D2" s="95"/>
      <c r="E2" s="95"/>
      <c r="F2" s="95"/>
      <c r="G2" s="95"/>
      <c r="H2" s="95"/>
      <c r="I2" s="95"/>
    </row>
    <row r="3" spans="1:10" x14ac:dyDescent="0.35">
      <c r="A3" s="3"/>
    </row>
    <row r="4" spans="1:10" s="9" customFormat="1" ht="66.75" customHeight="1" x14ac:dyDescent="0.35">
      <c r="A4" s="10"/>
      <c r="B4" s="97" t="s">
        <v>25</v>
      </c>
      <c r="C4" s="99"/>
      <c r="D4" s="97" t="s">
        <v>21</v>
      </c>
      <c r="E4" s="98"/>
      <c r="F4" s="97" t="s">
        <v>23</v>
      </c>
      <c r="G4" s="98"/>
      <c r="H4" s="100" t="s">
        <v>24</v>
      </c>
      <c r="I4" s="101"/>
      <c r="J4" s="90" t="s">
        <v>75</v>
      </c>
    </row>
    <row r="5" spans="1:10" s="9" customFormat="1" ht="16.5" customHeight="1" x14ac:dyDescent="0.35">
      <c r="A5" s="10"/>
      <c r="B5" s="54" t="s">
        <v>22</v>
      </c>
      <c r="C5" s="55" t="s">
        <v>20</v>
      </c>
      <c r="D5" s="54" t="s">
        <v>22</v>
      </c>
      <c r="E5" s="55" t="s">
        <v>20</v>
      </c>
      <c r="F5" s="54" t="s">
        <v>22</v>
      </c>
      <c r="G5" s="55" t="s">
        <v>20</v>
      </c>
      <c r="H5" s="54" t="s">
        <v>22</v>
      </c>
      <c r="I5" s="55" t="s">
        <v>20</v>
      </c>
      <c r="J5" s="48"/>
    </row>
    <row r="6" spans="1:10" s="11" customFormat="1" x14ac:dyDescent="0.35">
      <c r="A6" s="30" t="s">
        <v>26</v>
      </c>
      <c r="J6" s="49"/>
    </row>
    <row r="7" spans="1:10" s="11" customFormat="1" x14ac:dyDescent="0.35">
      <c r="A7" s="31" t="s">
        <v>56</v>
      </c>
      <c r="B7" s="70">
        <v>4</v>
      </c>
      <c r="C7" s="76">
        <v>0.36</v>
      </c>
      <c r="D7" s="70">
        <v>4</v>
      </c>
      <c r="E7" s="76">
        <v>0.36</v>
      </c>
      <c r="F7" s="70">
        <v>0</v>
      </c>
      <c r="G7" s="76">
        <v>0</v>
      </c>
      <c r="H7" s="70">
        <v>3</v>
      </c>
      <c r="I7" s="76">
        <v>0.27</v>
      </c>
      <c r="J7" s="49"/>
    </row>
    <row r="8" spans="1:10" x14ac:dyDescent="0.35">
      <c r="A8" s="32" t="s">
        <v>0</v>
      </c>
      <c r="B8" s="70">
        <v>30</v>
      </c>
      <c r="C8" s="76">
        <v>0.65</v>
      </c>
      <c r="D8" s="70">
        <v>10</v>
      </c>
      <c r="E8" s="76">
        <v>0.22</v>
      </c>
      <c r="F8" s="70">
        <v>1</v>
      </c>
      <c r="G8" s="76">
        <v>2.1739130434782601E-2</v>
      </c>
      <c r="H8" s="70">
        <v>5</v>
      </c>
      <c r="I8" s="76">
        <v>0.23</v>
      </c>
      <c r="J8" s="50"/>
    </row>
    <row r="9" spans="1:10" s="15" customFormat="1" x14ac:dyDescent="0.35">
      <c r="A9" s="45" t="s">
        <v>69</v>
      </c>
      <c r="B9" s="74"/>
      <c r="C9" s="75"/>
      <c r="D9" s="74"/>
      <c r="E9" s="75"/>
      <c r="F9" s="74"/>
      <c r="G9" s="75"/>
      <c r="H9" s="74"/>
      <c r="I9" s="75"/>
      <c r="J9" s="49" t="s">
        <v>67</v>
      </c>
    </row>
    <row r="10" spans="1:10" s="8" customFormat="1" x14ac:dyDescent="0.35">
      <c r="A10" s="33" t="s">
        <v>30</v>
      </c>
      <c r="B10" s="70">
        <v>3</v>
      </c>
      <c r="C10" s="76">
        <v>0.3</v>
      </c>
      <c r="D10" s="70">
        <v>7</v>
      </c>
      <c r="E10" s="76">
        <v>0.7</v>
      </c>
      <c r="F10" s="93" t="s">
        <v>27</v>
      </c>
      <c r="G10" s="94"/>
      <c r="H10" s="93" t="s">
        <v>27</v>
      </c>
      <c r="I10" s="94" t="s">
        <v>27</v>
      </c>
      <c r="J10" s="50" t="s">
        <v>66</v>
      </c>
    </row>
    <row r="11" spans="1:10" x14ac:dyDescent="0.35">
      <c r="A11" s="32" t="s">
        <v>1</v>
      </c>
      <c r="B11" s="70">
        <v>5</v>
      </c>
      <c r="C11" s="76">
        <v>0.09</v>
      </c>
      <c r="D11" s="70">
        <v>51</v>
      </c>
      <c r="E11" s="76">
        <v>0.91</v>
      </c>
      <c r="F11" s="93" t="s">
        <v>27</v>
      </c>
      <c r="G11" s="94" t="s">
        <v>27</v>
      </c>
      <c r="H11" s="93" t="s">
        <v>27</v>
      </c>
      <c r="I11" s="94" t="s">
        <v>27</v>
      </c>
      <c r="J11" s="50"/>
    </row>
    <row r="12" spans="1:10" x14ac:dyDescent="0.35">
      <c r="A12" s="32" t="s">
        <v>2</v>
      </c>
      <c r="B12" s="70">
        <v>78</v>
      </c>
      <c r="C12" s="76">
        <v>0.18</v>
      </c>
      <c r="D12" s="70">
        <v>361</v>
      </c>
      <c r="E12" s="76">
        <v>0.82</v>
      </c>
      <c r="F12" s="93" t="s">
        <v>27</v>
      </c>
      <c r="G12" s="94" t="s">
        <v>27</v>
      </c>
      <c r="H12" s="93" t="s">
        <v>27</v>
      </c>
      <c r="I12" s="94" t="s">
        <v>27</v>
      </c>
      <c r="J12" s="50"/>
    </row>
    <row r="13" spans="1:10" x14ac:dyDescent="0.35">
      <c r="A13" s="32" t="s">
        <v>3</v>
      </c>
      <c r="B13" s="70">
        <v>60</v>
      </c>
      <c r="C13" s="76">
        <v>0.41</v>
      </c>
      <c r="D13" s="70">
        <v>87</v>
      </c>
      <c r="E13" s="76">
        <v>0.59</v>
      </c>
      <c r="F13" s="93" t="s">
        <v>27</v>
      </c>
      <c r="G13" s="94" t="s">
        <v>27</v>
      </c>
      <c r="H13" s="93" t="s">
        <v>27</v>
      </c>
      <c r="I13" s="94" t="s">
        <v>27</v>
      </c>
      <c r="J13" s="50" t="s">
        <v>68</v>
      </c>
    </row>
    <row r="14" spans="1:10" ht="29" x14ac:dyDescent="0.35">
      <c r="A14" s="32" t="s">
        <v>4</v>
      </c>
      <c r="B14" s="70">
        <v>58</v>
      </c>
      <c r="C14" s="76">
        <v>0.62580000000000002</v>
      </c>
      <c r="D14" s="70">
        <v>97</v>
      </c>
      <c r="E14" s="76">
        <v>0.37419999999999998</v>
      </c>
      <c r="F14" s="93" t="s">
        <v>27</v>
      </c>
      <c r="G14" s="94"/>
      <c r="H14" s="93" t="s">
        <v>27</v>
      </c>
      <c r="I14" s="94"/>
      <c r="J14" s="50" t="s">
        <v>31</v>
      </c>
    </row>
    <row r="15" spans="1:10" x14ac:dyDescent="0.35">
      <c r="A15" s="32" t="s">
        <v>5</v>
      </c>
      <c r="B15" s="70">
        <v>20</v>
      </c>
      <c r="C15" s="76">
        <v>0.35</v>
      </c>
      <c r="D15" s="70">
        <v>37</v>
      </c>
      <c r="E15" s="76">
        <v>0.65</v>
      </c>
      <c r="F15" s="70">
        <v>0</v>
      </c>
      <c r="G15" s="76">
        <v>0</v>
      </c>
      <c r="H15" s="70">
        <v>0</v>
      </c>
      <c r="I15" s="76">
        <v>0</v>
      </c>
      <c r="J15" s="50"/>
    </row>
    <row r="16" spans="1:10" x14ac:dyDescent="0.35">
      <c r="A16" s="32" t="s">
        <v>6</v>
      </c>
      <c r="B16" s="70">
        <v>171</v>
      </c>
      <c r="C16" s="76">
        <v>0.3</v>
      </c>
      <c r="D16" s="70">
        <v>381</v>
      </c>
      <c r="E16" s="76">
        <v>0.68</v>
      </c>
      <c r="F16" s="70">
        <v>0</v>
      </c>
      <c r="G16" s="76">
        <v>0</v>
      </c>
      <c r="H16" s="70">
        <v>12</v>
      </c>
      <c r="I16" s="76">
        <v>2.1000000000000001E-2</v>
      </c>
      <c r="J16" s="50"/>
    </row>
    <row r="17" spans="1:11" x14ac:dyDescent="0.35">
      <c r="A17" s="32" t="s">
        <v>57</v>
      </c>
      <c r="B17" s="70">
        <v>153</v>
      </c>
      <c r="C17" s="76">
        <v>0.28000000000000003</v>
      </c>
      <c r="D17" s="70">
        <v>239</v>
      </c>
      <c r="E17" s="76">
        <v>0.64</v>
      </c>
      <c r="F17" s="70">
        <v>0</v>
      </c>
      <c r="G17" s="76">
        <v>0</v>
      </c>
      <c r="H17" s="70">
        <v>18</v>
      </c>
      <c r="I17" s="76">
        <v>7.4999999999999997E-2</v>
      </c>
      <c r="J17" s="50"/>
    </row>
    <row r="18" spans="1:11" x14ac:dyDescent="0.35">
      <c r="A18" s="1" t="s">
        <v>7</v>
      </c>
      <c r="B18" s="92"/>
      <c r="C18" s="92"/>
      <c r="D18" s="92"/>
      <c r="E18" s="92"/>
      <c r="F18" s="92"/>
      <c r="G18" s="92"/>
      <c r="H18" s="92"/>
      <c r="I18" s="92"/>
      <c r="J18" s="51" t="s">
        <v>94</v>
      </c>
    </row>
    <row r="19" spans="1:11" x14ac:dyDescent="0.35">
      <c r="A19" s="32" t="s">
        <v>89</v>
      </c>
      <c r="B19" s="70">
        <v>10</v>
      </c>
      <c r="C19" s="76">
        <f>B19/($B19+$D19+$F19+$H19)</f>
        <v>0.41666666666666669</v>
      </c>
      <c r="D19" s="70">
        <v>14</v>
      </c>
      <c r="E19" s="76">
        <f>D19/($B19+$D19+$F19+$H19)</f>
        <v>0.58333333333333337</v>
      </c>
      <c r="F19" s="70">
        <v>0</v>
      </c>
      <c r="G19" s="76">
        <v>0</v>
      </c>
      <c r="H19" s="70">
        <v>0</v>
      </c>
      <c r="I19" s="76">
        <v>0</v>
      </c>
      <c r="J19" s="51" t="s">
        <v>98</v>
      </c>
    </row>
    <row r="20" spans="1:11" x14ac:dyDescent="0.35">
      <c r="A20" s="32" t="s">
        <v>90</v>
      </c>
      <c r="B20" s="70">
        <v>1</v>
      </c>
      <c r="C20" s="76">
        <f>B20/($B20+$D20+$F20+$H20)</f>
        <v>0.33333333333333331</v>
      </c>
      <c r="D20" s="70">
        <v>2</v>
      </c>
      <c r="E20" s="76">
        <f>D20/($B20+$D20+$F20+$H20)</f>
        <v>0.66666666666666663</v>
      </c>
      <c r="F20" s="70">
        <v>0</v>
      </c>
      <c r="G20" s="76">
        <v>0</v>
      </c>
      <c r="H20" s="70">
        <v>0</v>
      </c>
      <c r="I20" s="76">
        <v>0</v>
      </c>
      <c r="J20" s="51" t="s">
        <v>95</v>
      </c>
    </row>
    <row r="21" spans="1:11" x14ac:dyDescent="0.35">
      <c r="A21" s="32" t="s">
        <v>91</v>
      </c>
      <c r="B21" s="70">
        <v>2</v>
      </c>
      <c r="C21" s="76">
        <f>B21/($B21+$D21+$F21+$H21)</f>
        <v>0.5</v>
      </c>
      <c r="D21" s="70">
        <v>0</v>
      </c>
      <c r="E21" s="76">
        <v>0</v>
      </c>
      <c r="F21" s="70">
        <v>0</v>
      </c>
      <c r="G21" s="76">
        <v>0</v>
      </c>
      <c r="H21" s="70">
        <v>2</v>
      </c>
      <c r="I21" s="76">
        <f>H21/($B21+$D21+$F21+$H21)</f>
        <v>0.5</v>
      </c>
      <c r="J21" s="51" t="s">
        <v>96</v>
      </c>
    </row>
    <row r="22" spans="1:11" x14ac:dyDescent="0.35">
      <c r="A22" s="32" t="s">
        <v>92</v>
      </c>
      <c r="B22" s="70">
        <v>13</v>
      </c>
      <c r="C22" s="76">
        <f>B22/($B22+$D22+$F22+$H22)</f>
        <v>0.40625</v>
      </c>
      <c r="D22" s="70">
        <v>18</v>
      </c>
      <c r="E22" s="76">
        <f>D22/($B22+$D22+$F22+$H22)</f>
        <v>0.5625</v>
      </c>
      <c r="F22" s="70">
        <v>0</v>
      </c>
      <c r="G22" s="76">
        <v>0</v>
      </c>
      <c r="H22" s="70">
        <v>1</v>
      </c>
      <c r="I22" s="76">
        <f>H22/($B22+$D22+$F22+$H22)</f>
        <v>3.125E-2</v>
      </c>
      <c r="J22" s="51" t="s">
        <v>97</v>
      </c>
    </row>
    <row r="23" spans="1:11" x14ac:dyDescent="0.35">
      <c r="A23" s="32" t="s">
        <v>93</v>
      </c>
      <c r="B23" s="70">
        <v>4</v>
      </c>
      <c r="C23" s="76">
        <f>B23/($B23+$D23+$F23+$H23)</f>
        <v>0.5714285714285714</v>
      </c>
      <c r="D23" s="70">
        <v>3</v>
      </c>
      <c r="E23" s="76">
        <f>D23/($B23+$D23+$F23+$H23)</f>
        <v>0.42857142857142855</v>
      </c>
      <c r="F23" s="70">
        <v>0</v>
      </c>
      <c r="G23" s="76">
        <v>0</v>
      </c>
      <c r="H23" s="70">
        <v>0</v>
      </c>
      <c r="I23" s="76">
        <v>0</v>
      </c>
      <c r="J23" s="51" t="s">
        <v>99</v>
      </c>
    </row>
    <row r="24" spans="1:11" x14ac:dyDescent="0.35">
      <c r="A24" s="1" t="s">
        <v>101</v>
      </c>
      <c r="B24" s="68"/>
      <c r="C24" s="73"/>
      <c r="D24" s="68"/>
      <c r="E24" s="73"/>
      <c r="F24" s="68"/>
      <c r="G24" s="73"/>
      <c r="H24" s="68"/>
      <c r="I24" s="73"/>
      <c r="J24" s="51" t="s">
        <v>121</v>
      </c>
    </row>
    <row r="25" spans="1:11" x14ac:dyDescent="0.35">
      <c r="A25" s="32" t="s">
        <v>136</v>
      </c>
      <c r="B25" s="70">
        <v>18</v>
      </c>
      <c r="C25" s="76">
        <f>B25/($B25+$D25+$F25+$H25)</f>
        <v>0.54545454545454541</v>
      </c>
      <c r="D25" s="70">
        <v>15</v>
      </c>
      <c r="E25" s="76">
        <f>D25/($B25+$D25+$F25+$H25)</f>
        <v>0.45454545454545453</v>
      </c>
      <c r="F25" s="70">
        <v>0</v>
      </c>
      <c r="G25" s="76">
        <v>0</v>
      </c>
      <c r="H25" s="70">
        <v>0</v>
      </c>
      <c r="I25" s="76">
        <v>0</v>
      </c>
      <c r="J25" s="51" t="s">
        <v>102</v>
      </c>
    </row>
    <row r="26" spans="1:11" ht="30" customHeight="1" x14ac:dyDescent="0.35">
      <c r="A26" s="32" t="s">
        <v>116</v>
      </c>
      <c r="B26" s="70">
        <v>7</v>
      </c>
      <c r="C26" s="76">
        <f>B26/($B26+$D26+$F26+$H26)</f>
        <v>0.46666666666666667</v>
      </c>
      <c r="D26" s="70">
        <v>8</v>
      </c>
      <c r="E26" s="76">
        <f t="shared" ref="E26:E30" si="0">D26/($B26+$D26+$F26+$H26)</f>
        <v>0.53333333333333333</v>
      </c>
      <c r="F26" s="70">
        <v>0</v>
      </c>
      <c r="G26" s="76">
        <v>0</v>
      </c>
      <c r="H26" s="70">
        <v>0</v>
      </c>
      <c r="I26" s="76">
        <v>0</v>
      </c>
      <c r="J26" s="51" t="s">
        <v>137</v>
      </c>
      <c r="K26" t="s">
        <v>122</v>
      </c>
    </row>
    <row r="27" spans="1:11" x14ac:dyDescent="0.35">
      <c r="A27" s="32" t="s">
        <v>117</v>
      </c>
      <c r="B27" s="70">
        <v>7</v>
      </c>
      <c r="C27" s="76">
        <f t="shared" ref="C27:E33" si="1">B27/($B27+$D27+$F27+$H27)</f>
        <v>0.7</v>
      </c>
      <c r="D27" s="70">
        <v>3</v>
      </c>
      <c r="E27" s="76">
        <f t="shared" si="0"/>
        <v>0.3</v>
      </c>
      <c r="F27" s="70">
        <v>0</v>
      </c>
      <c r="G27" s="76">
        <v>0</v>
      </c>
      <c r="H27" s="70">
        <v>0</v>
      </c>
      <c r="I27" s="76">
        <v>0</v>
      </c>
      <c r="J27" s="51" t="s">
        <v>137</v>
      </c>
    </row>
    <row r="28" spans="1:11" x14ac:dyDescent="0.35">
      <c r="A28" s="32" t="s">
        <v>118</v>
      </c>
      <c r="B28" s="70">
        <v>6</v>
      </c>
      <c r="C28" s="76">
        <f t="shared" si="1"/>
        <v>0.54545454545454541</v>
      </c>
      <c r="D28" s="70">
        <v>5</v>
      </c>
      <c r="E28" s="76">
        <f t="shared" si="0"/>
        <v>0.45454545454545453</v>
      </c>
      <c r="F28" s="70">
        <v>0</v>
      </c>
      <c r="G28" s="76">
        <v>0</v>
      </c>
      <c r="H28" s="70">
        <v>0</v>
      </c>
      <c r="I28" s="76">
        <v>0</v>
      </c>
      <c r="J28" s="51" t="s">
        <v>137</v>
      </c>
    </row>
    <row r="29" spans="1:11" x14ac:dyDescent="0.35">
      <c r="A29" s="32" t="s">
        <v>119</v>
      </c>
      <c r="B29" s="70">
        <v>5</v>
      </c>
      <c r="C29" s="76">
        <f t="shared" si="1"/>
        <v>0.55555555555555558</v>
      </c>
      <c r="D29" s="70">
        <v>4</v>
      </c>
      <c r="E29" s="76">
        <f t="shared" si="0"/>
        <v>0.44444444444444442</v>
      </c>
      <c r="F29" s="70">
        <v>0</v>
      </c>
      <c r="G29" s="76">
        <v>0</v>
      </c>
      <c r="H29" s="70">
        <v>0</v>
      </c>
      <c r="I29" s="76">
        <v>0</v>
      </c>
      <c r="J29" s="51" t="s">
        <v>137</v>
      </c>
    </row>
    <row r="30" spans="1:11" x14ac:dyDescent="0.35">
      <c r="A30" s="32" t="s">
        <v>120</v>
      </c>
      <c r="B30" s="70">
        <v>18</v>
      </c>
      <c r="C30" s="76">
        <f t="shared" si="1"/>
        <v>0.62068965517241381</v>
      </c>
      <c r="D30" s="70">
        <v>11</v>
      </c>
      <c r="E30" s="76">
        <f t="shared" si="0"/>
        <v>0.37931034482758619</v>
      </c>
      <c r="F30" s="70">
        <v>0</v>
      </c>
      <c r="G30" s="76">
        <v>0</v>
      </c>
      <c r="H30" s="70">
        <v>0</v>
      </c>
      <c r="I30" s="76">
        <v>0</v>
      </c>
      <c r="J30" s="51" t="s">
        <v>137</v>
      </c>
    </row>
    <row r="31" spans="1:11" x14ac:dyDescent="0.35">
      <c r="A31" s="32" t="s">
        <v>124</v>
      </c>
      <c r="B31" s="91"/>
      <c r="C31" s="73"/>
      <c r="D31" s="91"/>
      <c r="E31" s="73"/>
      <c r="F31" s="91"/>
      <c r="G31" s="73"/>
      <c r="H31" s="91"/>
      <c r="I31" s="73"/>
      <c r="J31" s="51"/>
    </row>
    <row r="32" spans="1:11" x14ac:dyDescent="0.35">
      <c r="A32" s="35" t="s">
        <v>125</v>
      </c>
      <c r="B32" s="70">
        <v>28</v>
      </c>
      <c r="C32" s="76">
        <f t="shared" si="1"/>
        <v>0.7</v>
      </c>
      <c r="D32" s="70">
        <v>12</v>
      </c>
      <c r="E32" s="76">
        <f t="shared" si="1"/>
        <v>0.3</v>
      </c>
      <c r="F32" s="70">
        <v>0</v>
      </c>
      <c r="G32" s="76">
        <v>0</v>
      </c>
      <c r="H32" s="70">
        <v>0</v>
      </c>
      <c r="I32" s="76">
        <v>0</v>
      </c>
      <c r="J32" s="51"/>
    </row>
    <row r="33" spans="1:10" x14ac:dyDescent="0.35">
      <c r="A33" s="35" t="s">
        <v>126</v>
      </c>
      <c r="B33" s="70">
        <v>5</v>
      </c>
      <c r="C33" s="76">
        <f t="shared" si="1"/>
        <v>0.625</v>
      </c>
      <c r="D33" s="70">
        <v>3</v>
      </c>
      <c r="E33" s="76">
        <f t="shared" si="1"/>
        <v>0.375</v>
      </c>
      <c r="F33" s="70">
        <v>0</v>
      </c>
      <c r="G33" s="76">
        <v>0</v>
      </c>
      <c r="H33" s="70">
        <v>0</v>
      </c>
      <c r="I33" s="76">
        <v>0</v>
      </c>
      <c r="J33" s="51"/>
    </row>
    <row r="34" spans="1:10" ht="30" customHeight="1" x14ac:dyDescent="0.35">
      <c r="A34" s="1" t="s">
        <v>59</v>
      </c>
      <c r="B34" s="68"/>
      <c r="C34" s="73"/>
      <c r="D34" s="68"/>
      <c r="E34" s="73"/>
      <c r="F34" s="68"/>
      <c r="G34" s="73"/>
      <c r="H34" s="68"/>
      <c r="I34" s="73"/>
      <c r="J34" s="51"/>
    </row>
    <row r="35" spans="1:10" x14ac:dyDescent="0.35">
      <c r="A35" s="32" t="s">
        <v>10</v>
      </c>
      <c r="B35" s="68"/>
      <c r="C35" s="73"/>
      <c r="D35" s="68"/>
      <c r="E35" s="73"/>
      <c r="F35" s="68"/>
      <c r="G35" s="73"/>
      <c r="H35" s="68"/>
      <c r="I35" s="73"/>
      <c r="J35" s="51"/>
    </row>
    <row r="36" spans="1:10" x14ac:dyDescent="0.35">
      <c r="A36" s="35" t="s">
        <v>11</v>
      </c>
      <c r="B36" s="70">
        <v>70</v>
      </c>
      <c r="C36" s="76">
        <v>0.38040000000000002</v>
      </c>
      <c r="D36" s="70">
        <v>110</v>
      </c>
      <c r="E36" s="76">
        <v>0.5978</v>
      </c>
      <c r="F36" s="70">
        <v>2</v>
      </c>
      <c r="G36" s="76">
        <v>1.09E-2</v>
      </c>
      <c r="H36" s="70">
        <v>2</v>
      </c>
      <c r="I36" s="76">
        <v>1.09E-2</v>
      </c>
      <c r="J36" s="50"/>
    </row>
    <row r="37" spans="1:10" x14ac:dyDescent="0.35">
      <c r="A37" s="35" t="s">
        <v>12</v>
      </c>
      <c r="B37" s="70">
        <v>16</v>
      </c>
      <c r="C37" s="76">
        <v>0.37209999999999999</v>
      </c>
      <c r="D37" s="70">
        <v>26</v>
      </c>
      <c r="E37" s="76">
        <v>0.60470000000000002</v>
      </c>
      <c r="F37" s="70">
        <v>1</v>
      </c>
      <c r="G37" s="76">
        <v>2.3300000000000001E-2</v>
      </c>
      <c r="H37" s="70">
        <v>0</v>
      </c>
      <c r="I37" s="76">
        <v>0</v>
      </c>
      <c r="J37" s="50"/>
    </row>
    <row r="38" spans="1:10" x14ac:dyDescent="0.35">
      <c r="A38" s="35" t="s">
        <v>8</v>
      </c>
      <c r="B38" s="77">
        <v>37</v>
      </c>
      <c r="C38" s="82">
        <v>0.5</v>
      </c>
      <c r="D38" s="77">
        <v>34</v>
      </c>
      <c r="E38" s="78">
        <v>0.45945945945945998</v>
      </c>
      <c r="F38" s="77">
        <v>2</v>
      </c>
      <c r="G38" s="78">
        <v>2.7027027027027001E-2</v>
      </c>
      <c r="H38" s="77">
        <v>1</v>
      </c>
      <c r="I38" s="78">
        <v>1.35135135135135E-2</v>
      </c>
      <c r="J38" s="50"/>
    </row>
    <row r="39" spans="1:10" x14ac:dyDescent="0.35">
      <c r="A39" s="34" t="s">
        <v>13</v>
      </c>
      <c r="B39" s="74"/>
      <c r="C39" s="75"/>
      <c r="D39" s="74"/>
      <c r="E39" s="75"/>
      <c r="F39" s="74"/>
      <c r="G39" s="75"/>
      <c r="H39" s="74"/>
      <c r="I39" s="75"/>
      <c r="J39" s="50"/>
    </row>
    <row r="40" spans="1:10" x14ac:dyDescent="0.35">
      <c r="A40" s="35" t="s">
        <v>14</v>
      </c>
      <c r="B40" s="70">
        <v>5</v>
      </c>
      <c r="C40" s="76">
        <v>0.125</v>
      </c>
      <c r="D40" s="70">
        <v>30</v>
      </c>
      <c r="E40" s="76">
        <v>0.75</v>
      </c>
      <c r="F40" s="70">
        <v>0</v>
      </c>
      <c r="G40" s="76">
        <v>0</v>
      </c>
      <c r="H40" s="70">
        <v>5</v>
      </c>
      <c r="I40" s="76">
        <v>0.125</v>
      </c>
      <c r="J40" s="50" t="s">
        <v>70</v>
      </c>
    </row>
    <row r="41" spans="1:10" x14ac:dyDescent="0.35">
      <c r="A41" s="34" t="s">
        <v>60</v>
      </c>
      <c r="B41" s="74"/>
      <c r="C41" s="75"/>
      <c r="D41" s="74"/>
      <c r="E41" s="75"/>
      <c r="F41" s="74"/>
      <c r="G41" s="75"/>
      <c r="H41" s="74"/>
      <c r="I41" s="75"/>
      <c r="J41" s="50"/>
    </row>
    <row r="42" spans="1:10" x14ac:dyDescent="0.35">
      <c r="A42" s="35" t="s">
        <v>11</v>
      </c>
      <c r="B42" s="70">
        <v>79</v>
      </c>
      <c r="C42" s="76">
        <v>0.43890000000000001</v>
      </c>
      <c r="D42" s="70">
        <v>99</v>
      </c>
      <c r="E42" s="76">
        <v>0.55000000000000004</v>
      </c>
      <c r="F42" s="70">
        <v>2</v>
      </c>
      <c r="G42" s="76">
        <v>2.3300000000000001E-2</v>
      </c>
      <c r="H42" s="70">
        <v>0</v>
      </c>
      <c r="I42" s="76">
        <v>0</v>
      </c>
      <c r="J42" s="50"/>
    </row>
    <row r="43" spans="1:10" x14ac:dyDescent="0.35">
      <c r="A43" s="35" t="s">
        <v>12</v>
      </c>
      <c r="B43" s="70">
        <v>12</v>
      </c>
      <c r="C43" s="76">
        <v>0.46150000000000002</v>
      </c>
      <c r="D43" s="70">
        <v>13</v>
      </c>
      <c r="E43" s="76">
        <v>0.5</v>
      </c>
      <c r="F43" s="70">
        <v>1</v>
      </c>
      <c r="G43" s="76">
        <v>3.85E-2</v>
      </c>
      <c r="H43" s="70">
        <v>0</v>
      </c>
      <c r="I43" s="76">
        <v>0</v>
      </c>
      <c r="J43" s="50"/>
    </row>
    <row r="44" spans="1:10" x14ac:dyDescent="0.35">
      <c r="A44" s="35" t="s">
        <v>8</v>
      </c>
      <c r="B44" s="70">
        <v>23</v>
      </c>
      <c r="C44" s="76">
        <v>0.51111111111111096</v>
      </c>
      <c r="D44" s="70">
        <v>21</v>
      </c>
      <c r="E44" s="76">
        <v>0.46666666666666701</v>
      </c>
      <c r="F44" s="70">
        <v>1</v>
      </c>
      <c r="G44" s="76">
        <v>0.22222222222222199</v>
      </c>
      <c r="H44" s="70">
        <v>0</v>
      </c>
      <c r="I44" s="76">
        <v>0</v>
      </c>
      <c r="J44" s="50"/>
    </row>
    <row r="45" spans="1:10" x14ac:dyDescent="0.35">
      <c r="A45" s="32" t="s">
        <v>15</v>
      </c>
      <c r="B45" s="68"/>
      <c r="C45" s="73"/>
      <c r="D45" s="68"/>
      <c r="E45" s="73"/>
      <c r="F45" s="68"/>
      <c r="G45" s="73"/>
      <c r="H45" s="68"/>
      <c r="I45" s="73"/>
      <c r="J45" s="50"/>
    </row>
    <row r="46" spans="1:10" x14ac:dyDescent="0.35">
      <c r="A46" s="36" t="s">
        <v>16</v>
      </c>
      <c r="B46" s="70">
        <v>898</v>
      </c>
      <c r="C46" s="76">
        <v>0.35833998403830808</v>
      </c>
      <c r="D46" s="70">
        <v>1554</v>
      </c>
      <c r="E46" s="76">
        <v>0.62011173184357538</v>
      </c>
      <c r="F46" s="70">
        <v>9</v>
      </c>
      <c r="G46" s="76">
        <v>3.5913806863527532E-3</v>
      </c>
      <c r="H46" s="70">
        <v>45</v>
      </c>
      <c r="I46" s="76">
        <v>1.7956903431763767E-2</v>
      </c>
      <c r="J46" s="50"/>
    </row>
    <row r="47" spans="1:10" x14ac:dyDescent="0.35">
      <c r="A47" s="36" t="s">
        <v>12</v>
      </c>
      <c r="B47" s="70">
        <v>124</v>
      </c>
      <c r="C47" s="76">
        <v>0.36686390532544377</v>
      </c>
      <c r="D47" s="70">
        <v>208</v>
      </c>
      <c r="E47" s="76">
        <v>0.61538461538461542</v>
      </c>
      <c r="F47" s="70">
        <v>0</v>
      </c>
      <c r="G47" s="76">
        <v>0</v>
      </c>
      <c r="H47" s="70">
        <v>6</v>
      </c>
      <c r="I47" s="76">
        <v>1.7751479289940829E-2</v>
      </c>
      <c r="J47" s="50"/>
    </row>
    <row r="48" spans="1:10" x14ac:dyDescent="0.35">
      <c r="A48" s="36" t="s">
        <v>8</v>
      </c>
      <c r="B48" s="70">
        <v>32</v>
      </c>
      <c r="C48" s="76">
        <v>0.34</v>
      </c>
      <c r="D48" s="70">
        <v>51</v>
      </c>
      <c r="E48" s="76">
        <v>0.54300000000000004</v>
      </c>
      <c r="F48" s="70">
        <v>1</v>
      </c>
      <c r="G48" s="76">
        <v>1.0999999999999999E-2</v>
      </c>
      <c r="H48" s="70">
        <v>10</v>
      </c>
      <c r="I48" s="76">
        <v>0.106</v>
      </c>
      <c r="J48" s="51" t="s">
        <v>71</v>
      </c>
    </row>
    <row r="49" spans="1:10" x14ac:dyDescent="0.35">
      <c r="A49" s="32" t="s">
        <v>17</v>
      </c>
      <c r="B49" s="68"/>
      <c r="C49" s="73"/>
      <c r="D49" s="68"/>
      <c r="E49" s="73"/>
      <c r="F49" s="68"/>
      <c r="G49" s="73"/>
      <c r="H49" s="68"/>
      <c r="I49" s="73"/>
      <c r="J49" s="50"/>
    </row>
    <row r="50" spans="1:10" x14ac:dyDescent="0.35">
      <c r="A50" s="36" t="s">
        <v>18</v>
      </c>
      <c r="B50" s="70">
        <v>1047</v>
      </c>
      <c r="C50" s="76">
        <v>0.364808362369338</v>
      </c>
      <c r="D50" s="70">
        <v>1763</v>
      </c>
      <c r="E50" s="76">
        <v>0.61428571428571432</v>
      </c>
      <c r="F50" s="70">
        <v>13</v>
      </c>
      <c r="G50" s="76">
        <v>4.5296167247386764E-3</v>
      </c>
      <c r="H50" s="70">
        <v>47</v>
      </c>
      <c r="I50" s="76">
        <v>1.6376306620209058E-2</v>
      </c>
      <c r="J50" s="50"/>
    </row>
    <row r="51" spans="1:10" x14ac:dyDescent="0.35">
      <c r="A51" s="36" t="s">
        <v>12</v>
      </c>
      <c r="B51" s="70">
        <v>152</v>
      </c>
      <c r="C51" s="76">
        <v>0.37346437346437344</v>
      </c>
      <c r="D51" s="70">
        <v>247</v>
      </c>
      <c r="E51" s="76">
        <v>0.60687960687960685</v>
      </c>
      <c r="F51" s="70">
        <v>2</v>
      </c>
      <c r="G51" s="76">
        <v>4.9140049140049139E-3</v>
      </c>
      <c r="H51" s="70">
        <v>6</v>
      </c>
      <c r="I51" s="76">
        <v>1.4742014742014743E-2</v>
      </c>
      <c r="J51" s="50"/>
    </row>
    <row r="52" spans="1:10" x14ac:dyDescent="0.35">
      <c r="A52" s="36" t="s">
        <v>19</v>
      </c>
      <c r="B52" s="70">
        <v>97</v>
      </c>
      <c r="C52" s="76">
        <v>0.38339920948616601</v>
      </c>
      <c r="D52" s="70">
        <v>136</v>
      </c>
      <c r="E52" s="76">
        <v>0.53754940711462451</v>
      </c>
      <c r="F52" s="70">
        <v>4</v>
      </c>
      <c r="G52" s="76">
        <v>1.5810276679841896E-2</v>
      </c>
      <c r="H52" s="70">
        <v>16</v>
      </c>
      <c r="I52" s="76">
        <v>6.3241106719367585E-2</v>
      </c>
      <c r="J52" s="51"/>
    </row>
    <row r="53" spans="1:10" x14ac:dyDescent="0.35">
      <c r="B53" s="28"/>
      <c r="C53" s="28"/>
      <c r="D53" s="28"/>
      <c r="E53" s="28"/>
      <c r="F53" s="28"/>
      <c r="G53" s="28"/>
      <c r="H53" s="28"/>
      <c r="I53" s="28"/>
      <c r="J53"/>
    </row>
  </sheetData>
  <customSheetViews>
    <customSheetView guid="{65D13ACB-FC62-410E-A49E-38B0354ABC40}" topLeftCell="A20">
      <selection activeCell="L38" sqref="L38"/>
      <pageMargins left="0.7" right="0.7" top="0.75" bottom="0.75" header="0.3" footer="0.3"/>
      <pageSetup paperSize="9" orientation="portrait" verticalDpi="0" r:id="rId1"/>
    </customSheetView>
    <customSheetView guid="{91B3A26A-CCB9-49FC-B382-BCD3E81299CB}">
      <selection activeCell="B10" sqref="B10"/>
      <pageMargins left="0.7" right="0.7" top="0.75" bottom="0.75" header="0.3" footer="0.3"/>
      <pageSetup paperSize="9" orientation="portrait" verticalDpi="0" r:id="rId2"/>
    </customSheetView>
  </customSheetViews>
  <mergeCells count="17">
    <mergeCell ref="A2:I2"/>
    <mergeCell ref="A1:I1"/>
    <mergeCell ref="D4:E4"/>
    <mergeCell ref="F4:G4"/>
    <mergeCell ref="B4:C4"/>
    <mergeCell ref="H4:I4"/>
    <mergeCell ref="B18:I18"/>
    <mergeCell ref="H10:I10"/>
    <mergeCell ref="H11:I11"/>
    <mergeCell ref="H12:I12"/>
    <mergeCell ref="H13:I13"/>
    <mergeCell ref="H14:I14"/>
    <mergeCell ref="F10:G10"/>
    <mergeCell ref="F11:G11"/>
    <mergeCell ref="F12:G12"/>
    <mergeCell ref="F13:G13"/>
    <mergeCell ref="F14:G14"/>
  </mergeCell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D33" sqref="D33"/>
    </sheetView>
  </sheetViews>
  <sheetFormatPr defaultRowHeight="14.5" x14ac:dyDescent="0.35"/>
  <cols>
    <col min="1" max="1" width="72.81640625" style="2" customWidth="1"/>
    <col min="2" max="2" width="15.7265625" customWidth="1"/>
    <col min="3" max="3" width="15.7265625" style="18" customWidth="1"/>
    <col min="4" max="4" width="103.1796875" style="51" customWidth="1"/>
  </cols>
  <sheetData>
    <row r="1" spans="1:4" ht="23.5" x14ac:dyDescent="0.55000000000000004">
      <c r="A1" s="96" t="s">
        <v>29</v>
      </c>
      <c r="B1" s="96"/>
      <c r="C1" s="96"/>
    </row>
    <row r="2" spans="1:4" ht="37.5" customHeight="1" x14ac:dyDescent="0.35">
      <c r="A2" s="95" t="s">
        <v>111</v>
      </c>
      <c r="B2" s="95"/>
      <c r="C2" s="95"/>
    </row>
    <row r="3" spans="1:4" x14ac:dyDescent="0.35">
      <c r="A3" s="3"/>
    </row>
    <row r="4" spans="1:4" ht="39.75" customHeight="1" x14ac:dyDescent="0.35">
      <c r="A4" s="1"/>
      <c r="B4" s="56" t="s">
        <v>80</v>
      </c>
      <c r="C4" s="57" t="s">
        <v>80</v>
      </c>
      <c r="D4" s="52" t="s">
        <v>75</v>
      </c>
    </row>
    <row r="5" spans="1:4" x14ac:dyDescent="0.35">
      <c r="A5" s="1"/>
      <c r="B5" s="58" t="s">
        <v>22</v>
      </c>
      <c r="C5" s="59" t="s">
        <v>20</v>
      </c>
      <c r="D5" s="52"/>
    </row>
    <row r="6" spans="1:4" x14ac:dyDescent="0.35">
      <c r="A6" s="1" t="s">
        <v>26</v>
      </c>
      <c r="B6" s="20"/>
      <c r="C6" s="21"/>
    </row>
    <row r="7" spans="1:4" x14ac:dyDescent="0.35">
      <c r="A7" s="37" t="s">
        <v>56</v>
      </c>
      <c r="B7" s="83">
        <v>3</v>
      </c>
      <c r="C7" s="84">
        <v>0.27</v>
      </c>
      <c r="D7" s="51" t="s">
        <v>86</v>
      </c>
    </row>
    <row r="8" spans="1:4" x14ac:dyDescent="0.35">
      <c r="A8" s="19" t="s">
        <v>0</v>
      </c>
      <c r="B8" s="70">
        <v>3</v>
      </c>
      <c r="C8" s="76">
        <v>6.5217391304347824E-2</v>
      </c>
      <c r="D8" s="51" t="s">
        <v>87</v>
      </c>
    </row>
    <row r="9" spans="1:4" x14ac:dyDescent="0.35">
      <c r="A9" s="4" t="s">
        <v>73</v>
      </c>
      <c r="B9" s="68"/>
      <c r="C9" s="73"/>
      <c r="D9" s="49"/>
    </row>
    <row r="10" spans="1:4" x14ac:dyDescent="0.35">
      <c r="A10" s="19" t="s">
        <v>30</v>
      </c>
      <c r="B10" s="70">
        <v>1</v>
      </c>
      <c r="C10" s="76">
        <v>0.1</v>
      </c>
      <c r="D10" s="50"/>
    </row>
    <row r="11" spans="1:4" x14ac:dyDescent="0.35">
      <c r="A11" s="19" t="s">
        <v>1</v>
      </c>
      <c r="B11" s="70">
        <v>0</v>
      </c>
      <c r="C11" s="76">
        <v>0</v>
      </c>
    </row>
    <row r="12" spans="1:4" x14ac:dyDescent="0.35">
      <c r="A12" s="19" t="s">
        <v>2</v>
      </c>
      <c r="B12" s="70">
        <v>12</v>
      </c>
      <c r="C12" s="76">
        <v>0.03</v>
      </c>
    </row>
    <row r="13" spans="1:4" x14ac:dyDescent="0.35">
      <c r="A13" s="19" t="s">
        <v>3</v>
      </c>
      <c r="B13" s="70">
        <v>31</v>
      </c>
      <c r="C13" s="76">
        <v>0.21</v>
      </c>
      <c r="D13" s="50" t="s">
        <v>68</v>
      </c>
    </row>
    <row r="14" spans="1:4" x14ac:dyDescent="0.35">
      <c r="A14" s="19" t="s">
        <v>4</v>
      </c>
      <c r="B14" s="70">
        <v>15</v>
      </c>
      <c r="C14" s="76">
        <v>9.6699999999999994E-2</v>
      </c>
      <c r="D14" s="50" t="s">
        <v>31</v>
      </c>
    </row>
    <row r="15" spans="1:4" x14ac:dyDescent="0.35">
      <c r="A15" s="19" t="s">
        <v>5</v>
      </c>
      <c r="B15" s="70">
        <v>1</v>
      </c>
      <c r="C15" s="76">
        <v>1.7999999999999999E-2</v>
      </c>
    </row>
    <row r="16" spans="1:4" x14ac:dyDescent="0.35">
      <c r="A16" s="19" t="s">
        <v>6</v>
      </c>
      <c r="B16" s="70">
        <v>16</v>
      </c>
      <c r="C16" s="76">
        <v>2.8000000000000001E-2</v>
      </c>
    </row>
    <row r="17" spans="1:5" x14ac:dyDescent="0.35">
      <c r="A17" s="19" t="s">
        <v>57</v>
      </c>
      <c r="B17" s="70">
        <v>3</v>
      </c>
      <c r="C17" s="76">
        <v>1.2999999999999999E-2</v>
      </c>
    </row>
    <row r="18" spans="1:5" x14ac:dyDescent="0.35">
      <c r="A18" s="88" t="s">
        <v>7</v>
      </c>
      <c r="B18" s="79"/>
      <c r="C18" s="79"/>
      <c r="D18" s="51" t="s">
        <v>94</v>
      </c>
    </row>
    <row r="19" spans="1:5" x14ac:dyDescent="0.35">
      <c r="A19" s="32" t="s">
        <v>89</v>
      </c>
      <c r="B19" s="70">
        <v>4</v>
      </c>
      <c r="C19" s="76">
        <f>4/24</f>
        <v>0.16666666666666666</v>
      </c>
      <c r="D19" s="51" t="s">
        <v>98</v>
      </c>
    </row>
    <row r="20" spans="1:5" x14ac:dyDescent="0.35">
      <c r="A20" s="32" t="s">
        <v>90</v>
      </c>
      <c r="B20" s="70">
        <v>2</v>
      </c>
      <c r="C20" s="76">
        <f>2/3</f>
        <v>0.66666666666666663</v>
      </c>
      <c r="D20" s="51" t="s">
        <v>95</v>
      </c>
    </row>
    <row r="21" spans="1:5" x14ac:dyDescent="0.35">
      <c r="A21" s="32" t="s">
        <v>91</v>
      </c>
      <c r="B21" s="70">
        <v>1</v>
      </c>
      <c r="C21" s="76">
        <f>1/4</f>
        <v>0.25</v>
      </c>
      <c r="D21" s="51" t="s">
        <v>96</v>
      </c>
    </row>
    <row r="22" spans="1:5" x14ac:dyDescent="0.35">
      <c r="A22" s="32" t="s">
        <v>92</v>
      </c>
      <c r="B22" s="70">
        <v>3</v>
      </c>
      <c r="C22" s="76">
        <f>3/32</f>
        <v>9.375E-2</v>
      </c>
      <c r="D22" s="51" t="s">
        <v>97</v>
      </c>
    </row>
    <row r="23" spans="1:5" x14ac:dyDescent="0.35">
      <c r="A23" s="32" t="s">
        <v>93</v>
      </c>
      <c r="B23" s="70">
        <v>1</v>
      </c>
      <c r="C23" s="76">
        <f>1/7</f>
        <v>0.14285714285714285</v>
      </c>
      <c r="D23" s="51" t="s">
        <v>99</v>
      </c>
    </row>
    <row r="24" spans="1:5" x14ac:dyDescent="0.35">
      <c r="A24" s="1" t="s">
        <v>101</v>
      </c>
      <c r="B24" s="68"/>
      <c r="C24" s="73"/>
      <c r="D24" s="51" t="s">
        <v>94</v>
      </c>
    </row>
    <row r="25" spans="1:5" x14ac:dyDescent="0.35">
      <c r="A25" s="32" t="s">
        <v>100</v>
      </c>
      <c r="B25" s="70">
        <v>16</v>
      </c>
      <c r="C25" s="76">
        <f>16/33</f>
        <v>0.48484848484848486</v>
      </c>
      <c r="D25" s="51" t="s">
        <v>102</v>
      </c>
    </row>
    <row r="26" spans="1:5" ht="30" customHeight="1" x14ac:dyDescent="0.35">
      <c r="A26" s="32" t="s">
        <v>116</v>
      </c>
      <c r="B26" s="70">
        <v>4</v>
      </c>
      <c r="C26" s="76">
        <f>B26/15</f>
        <v>0.26666666666666666</v>
      </c>
      <c r="D26" s="51" t="s">
        <v>123</v>
      </c>
      <c r="E26" t="s">
        <v>122</v>
      </c>
    </row>
    <row r="27" spans="1:5" x14ac:dyDescent="0.35">
      <c r="A27" s="32" t="s">
        <v>117</v>
      </c>
      <c r="B27" s="70">
        <v>1</v>
      </c>
      <c r="C27" s="76">
        <f>B27/10</f>
        <v>0.1</v>
      </c>
      <c r="D27" s="51" t="s">
        <v>123</v>
      </c>
    </row>
    <row r="28" spans="1:5" x14ac:dyDescent="0.35">
      <c r="A28" s="32" t="s">
        <v>118</v>
      </c>
      <c r="B28" s="70">
        <v>7</v>
      </c>
      <c r="C28" s="76">
        <f>B28/11</f>
        <v>0.63636363636363635</v>
      </c>
      <c r="D28" s="51" t="s">
        <v>123</v>
      </c>
    </row>
    <row r="29" spans="1:5" x14ac:dyDescent="0.35">
      <c r="A29" s="32" t="s">
        <v>119</v>
      </c>
      <c r="B29" s="70">
        <v>6</v>
      </c>
      <c r="C29" s="76">
        <f>B29/9</f>
        <v>0.66666666666666663</v>
      </c>
      <c r="D29" s="51" t="s">
        <v>123</v>
      </c>
    </row>
    <row r="30" spans="1:5" x14ac:dyDescent="0.35">
      <c r="A30" s="32" t="s">
        <v>120</v>
      </c>
      <c r="B30" s="70">
        <v>5</v>
      </c>
      <c r="C30" s="76">
        <f>B30/29</f>
        <v>0.17241379310344829</v>
      </c>
      <c r="D30" s="51" t="s">
        <v>123</v>
      </c>
    </row>
    <row r="31" spans="1:5" x14ac:dyDescent="0.35">
      <c r="A31" s="32" t="s">
        <v>124</v>
      </c>
      <c r="B31" s="91"/>
      <c r="C31" s="73"/>
    </row>
    <row r="32" spans="1:5" x14ac:dyDescent="0.35">
      <c r="A32" s="35" t="s">
        <v>125</v>
      </c>
      <c r="B32" s="70">
        <v>3</v>
      </c>
      <c r="C32" s="76">
        <f>3/40</f>
        <v>7.4999999999999997E-2</v>
      </c>
    </row>
    <row r="33" spans="1:4" x14ac:dyDescent="0.35">
      <c r="A33" s="35" t="s">
        <v>126</v>
      </c>
      <c r="B33" s="70">
        <v>0</v>
      </c>
      <c r="C33" s="76">
        <f>0</f>
        <v>0</v>
      </c>
    </row>
    <row r="34" spans="1:4" x14ac:dyDescent="0.35">
      <c r="A34" s="4" t="s">
        <v>9</v>
      </c>
      <c r="B34" s="68"/>
      <c r="C34" s="73"/>
    </row>
    <row r="35" spans="1:4" x14ac:dyDescent="0.35">
      <c r="A35" s="19" t="s">
        <v>10</v>
      </c>
      <c r="B35" s="68"/>
      <c r="C35" s="73"/>
    </row>
    <row r="36" spans="1:4" x14ac:dyDescent="0.35">
      <c r="A36" s="60" t="s">
        <v>11</v>
      </c>
      <c r="B36" s="70">
        <v>5</v>
      </c>
      <c r="C36" s="76">
        <v>2.7199999999999998E-2</v>
      </c>
    </row>
    <row r="37" spans="1:4" x14ac:dyDescent="0.35">
      <c r="A37" s="60" t="s">
        <v>12</v>
      </c>
      <c r="B37" s="70">
        <v>0</v>
      </c>
      <c r="C37" s="76">
        <v>0</v>
      </c>
    </row>
    <row r="38" spans="1:4" x14ac:dyDescent="0.35">
      <c r="A38" s="60" t="s">
        <v>8</v>
      </c>
      <c r="B38" s="70">
        <v>0</v>
      </c>
      <c r="C38" s="76">
        <v>0</v>
      </c>
    </row>
    <row r="39" spans="1:4" x14ac:dyDescent="0.35">
      <c r="A39" s="19" t="s">
        <v>13</v>
      </c>
      <c r="B39" s="80"/>
      <c r="C39" s="81"/>
      <c r="D39" s="50" t="s">
        <v>70</v>
      </c>
    </row>
    <row r="40" spans="1:4" x14ac:dyDescent="0.35">
      <c r="A40" s="60" t="s">
        <v>14</v>
      </c>
      <c r="B40" s="70">
        <v>0</v>
      </c>
      <c r="C40" s="76">
        <v>0</v>
      </c>
    </row>
    <row r="41" spans="1:4" x14ac:dyDescent="0.35">
      <c r="A41" s="19" t="s">
        <v>64</v>
      </c>
      <c r="B41" s="80"/>
      <c r="C41" s="81"/>
    </row>
    <row r="42" spans="1:4" x14ac:dyDescent="0.35">
      <c r="A42" s="60" t="s">
        <v>11</v>
      </c>
      <c r="B42" s="70">
        <v>8</v>
      </c>
      <c r="C42" s="76">
        <v>4.4400000000000002E-2</v>
      </c>
    </row>
    <row r="43" spans="1:4" x14ac:dyDescent="0.35">
      <c r="A43" s="60" t="s">
        <v>12</v>
      </c>
      <c r="B43" s="70">
        <v>1</v>
      </c>
      <c r="C43" s="76">
        <v>3.85E-2</v>
      </c>
    </row>
    <row r="44" spans="1:4" x14ac:dyDescent="0.35">
      <c r="A44" s="60" t="s">
        <v>8</v>
      </c>
      <c r="B44" s="77">
        <v>3</v>
      </c>
      <c r="C44" s="78">
        <v>7.0000000000000007E-2</v>
      </c>
    </row>
    <row r="45" spans="1:4" x14ac:dyDescent="0.35">
      <c r="A45" s="19" t="s">
        <v>15</v>
      </c>
      <c r="B45" s="68"/>
      <c r="C45" s="73"/>
    </row>
    <row r="46" spans="1:4" x14ac:dyDescent="0.35">
      <c r="A46" s="60" t="s">
        <v>16</v>
      </c>
      <c r="B46" s="70">
        <v>114</v>
      </c>
      <c r="C46" s="76">
        <f>B46/2506</f>
        <v>4.5490822027134878E-2</v>
      </c>
    </row>
    <row r="47" spans="1:4" x14ac:dyDescent="0.35">
      <c r="A47" s="60" t="s">
        <v>12</v>
      </c>
      <c r="B47" s="70">
        <v>16</v>
      </c>
      <c r="C47" s="76">
        <f>B47/338</f>
        <v>4.7337278106508875E-2</v>
      </c>
    </row>
    <row r="48" spans="1:4" x14ac:dyDescent="0.35">
      <c r="A48" s="60" t="s">
        <v>8</v>
      </c>
      <c r="B48" s="70">
        <v>4</v>
      </c>
      <c r="C48" s="76">
        <v>4.2999999999999997E-2</v>
      </c>
      <c r="D48" s="51" t="s">
        <v>72</v>
      </c>
    </row>
    <row r="49" spans="1:3" x14ac:dyDescent="0.35">
      <c r="A49" s="19" t="s">
        <v>17</v>
      </c>
      <c r="B49" s="68"/>
      <c r="C49" s="73"/>
    </row>
    <row r="50" spans="1:3" x14ac:dyDescent="0.35">
      <c r="A50" s="60" t="s">
        <v>18</v>
      </c>
      <c r="B50" s="70">
        <v>127</v>
      </c>
      <c r="C50" s="76">
        <v>4.2375709042375712E-2</v>
      </c>
    </row>
    <row r="51" spans="1:3" x14ac:dyDescent="0.35">
      <c r="A51" s="60" t="s">
        <v>12</v>
      </c>
      <c r="B51" s="70">
        <v>17</v>
      </c>
      <c r="C51" s="76">
        <v>4.0094339622641507E-2</v>
      </c>
    </row>
    <row r="52" spans="1:3" x14ac:dyDescent="0.35">
      <c r="A52" s="60" t="s">
        <v>19</v>
      </c>
      <c r="B52" s="77">
        <v>7</v>
      </c>
      <c r="C52" s="76">
        <v>2.6923076923076925E-2</v>
      </c>
    </row>
  </sheetData>
  <customSheetViews>
    <customSheetView guid="{65D13ACB-FC62-410E-A49E-38B0354ABC40}" topLeftCell="A16">
      <selection activeCell="B31" sqref="B31:C39"/>
      <pageMargins left="0.7" right="0.7" top="0.75" bottom="0.75" header="0.3" footer="0.3"/>
      <pageSetup paperSize="9" orientation="portrait" verticalDpi="0" r:id="rId1"/>
    </customSheetView>
    <customSheetView guid="{91B3A26A-CCB9-49FC-B382-BCD3E81299CB}" topLeftCell="A25">
      <selection activeCell="B31" sqref="B31:C39"/>
      <pageMargins left="0.7" right="0.7" top="0.75" bottom="0.75" header="0.3" footer="0.3"/>
      <pageSetup paperSize="9" orientation="portrait" verticalDpi="0" r:id="rId2"/>
    </customSheetView>
  </customSheetViews>
  <mergeCells count="2">
    <mergeCell ref="A2:C2"/>
    <mergeCell ref="A1:C1"/>
  </mergeCell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workbookViewId="0">
      <selection activeCell="J8" sqref="J8"/>
    </sheetView>
  </sheetViews>
  <sheetFormatPr defaultRowHeight="14.5" x14ac:dyDescent="0.35"/>
  <cols>
    <col min="1" max="1" width="45.1796875" style="8" customWidth="1"/>
    <col min="3" max="3" width="9.1796875" style="18"/>
    <col min="5" max="5" width="9.1796875" style="18"/>
    <col min="7" max="7" width="9.1796875" style="18"/>
    <col min="9" max="9" width="9.1796875" style="18"/>
    <col min="10" max="10" width="86.54296875" style="51" customWidth="1"/>
  </cols>
  <sheetData>
    <row r="1" spans="1:10" ht="23.5" x14ac:dyDescent="0.55000000000000004">
      <c r="A1" s="103" t="s">
        <v>32</v>
      </c>
      <c r="B1" s="103"/>
      <c r="C1" s="103"/>
      <c r="D1" s="103"/>
      <c r="E1" s="103"/>
      <c r="F1" s="103"/>
      <c r="G1" s="103"/>
      <c r="H1" s="103"/>
      <c r="I1" s="103"/>
    </row>
    <row r="2" spans="1:10" x14ac:dyDescent="0.35">
      <c r="A2" s="102" t="s">
        <v>74</v>
      </c>
      <c r="B2" s="102"/>
      <c r="C2" s="102"/>
      <c r="D2" s="102"/>
      <c r="E2" s="102"/>
      <c r="F2" s="102"/>
      <c r="G2" s="102"/>
      <c r="H2" s="102"/>
      <c r="I2" s="102"/>
    </row>
    <row r="3" spans="1:10" x14ac:dyDescent="0.35">
      <c r="A3" s="6"/>
    </row>
    <row r="4" spans="1:10" x14ac:dyDescent="0.35">
      <c r="A4" s="7"/>
      <c r="B4" s="104" t="s">
        <v>33</v>
      </c>
      <c r="C4" s="104"/>
      <c r="D4" s="104" t="s">
        <v>34</v>
      </c>
      <c r="E4" s="104"/>
      <c r="F4" s="104" t="s">
        <v>81</v>
      </c>
      <c r="G4" s="104"/>
      <c r="H4" s="104" t="s">
        <v>82</v>
      </c>
      <c r="I4" s="104"/>
      <c r="J4" s="52" t="s">
        <v>76</v>
      </c>
    </row>
    <row r="5" spans="1:10" x14ac:dyDescent="0.35">
      <c r="A5" s="12"/>
      <c r="B5" s="71" t="s">
        <v>22</v>
      </c>
      <c r="C5" s="72" t="s">
        <v>20</v>
      </c>
      <c r="D5" s="71" t="s">
        <v>22</v>
      </c>
      <c r="E5" s="72" t="s">
        <v>20</v>
      </c>
      <c r="F5" s="71" t="s">
        <v>22</v>
      </c>
      <c r="G5" s="72" t="s">
        <v>20</v>
      </c>
      <c r="H5" s="71" t="s">
        <v>22</v>
      </c>
      <c r="I5" s="72" t="s">
        <v>20</v>
      </c>
    </row>
    <row r="6" spans="1:10" x14ac:dyDescent="0.35">
      <c r="A6" s="12"/>
      <c r="B6" s="68"/>
      <c r="C6" s="73"/>
      <c r="D6" s="68"/>
      <c r="E6" s="73"/>
      <c r="F6" s="68"/>
      <c r="G6" s="73"/>
      <c r="H6" s="68"/>
      <c r="I6" s="73"/>
    </row>
    <row r="7" spans="1:10" x14ac:dyDescent="0.35">
      <c r="A7" s="13" t="s">
        <v>26</v>
      </c>
      <c r="B7" s="74"/>
      <c r="C7" s="75"/>
      <c r="D7" s="74"/>
      <c r="E7" s="75"/>
      <c r="F7" s="74"/>
      <c r="G7" s="75"/>
      <c r="H7" s="74"/>
      <c r="I7" s="75"/>
    </row>
    <row r="8" spans="1:10" x14ac:dyDescent="0.35">
      <c r="A8" s="38" t="s">
        <v>56</v>
      </c>
      <c r="B8" s="70">
        <v>5</v>
      </c>
      <c r="C8" s="76">
        <v>0.45</v>
      </c>
      <c r="D8" s="70">
        <v>1</v>
      </c>
      <c r="E8" s="76">
        <v>0.09</v>
      </c>
      <c r="F8" s="70">
        <v>2</v>
      </c>
      <c r="G8" s="76">
        <v>0.18</v>
      </c>
      <c r="H8" s="70">
        <v>0</v>
      </c>
      <c r="I8" s="76">
        <v>0</v>
      </c>
      <c r="J8" s="51" t="s">
        <v>86</v>
      </c>
    </row>
    <row r="9" spans="1:10" x14ac:dyDescent="0.35">
      <c r="A9" s="22"/>
      <c r="B9" s="74"/>
      <c r="C9" s="75"/>
      <c r="D9" s="74"/>
      <c r="E9" s="75"/>
      <c r="F9" s="74"/>
      <c r="G9" s="75"/>
      <c r="H9" s="74"/>
      <c r="I9" s="75"/>
    </row>
    <row r="10" spans="1:10" x14ac:dyDescent="0.35">
      <c r="A10" s="13" t="s">
        <v>69</v>
      </c>
      <c r="B10" s="74"/>
      <c r="C10" s="74"/>
      <c r="D10" s="74"/>
      <c r="E10" s="74"/>
      <c r="F10" s="74"/>
      <c r="G10" s="74"/>
      <c r="H10" s="74"/>
      <c r="I10" s="74"/>
    </row>
    <row r="11" spans="1:10" ht="15" customHeight="1" x14ac:dyDescent="0.35">
      <c r="A11" s="23" t="s">
        <v>30</v>
      </c>
      <c r="B11" s="67" t="s">
        <v>27</v>
      </c>
      <c r="C11" s="67" t="s">
        <v>27</v>
      </c>
      <c r="D11" s="67" t="s">
        <v>27</v>
      </c>
      <c r="E11" s="67" t="s">
        <v>27</v>
      </c>
      <c r="F11" s="67" t="s">
        <v>27</v>
      </c>
      <c r="G11" s="67" t="s">
        <v>27</v>
      </c>
      <c r="H11" s="67" t="s">
        <v>27</v>
      </c>
      <c r="I11" s="67" t="s">
        <v>27</v>
      </c>
    </row>
    <row r="12" spans="1:10" ht="15" customHeight="1" x14ac:dyDescent="0.35">
      <c r="A12" s="23" t="s">
        <v>1</v>
      </c>
      <c r="B12" s="67" t="s">
        <v>27</v>
      </c>
      <c r="C12" s="67" t="s">
        <v>27</v>
      </c>
      <c r="D12" s="67" t="s">
        <v>27</v>
      </c>
      <c r="E12" s="67" t="s">
        <v>27</v>
      </c>
      <c r="F12" s="67" t="s">
        <v>27</v>
      </c>
      <c r="G12" s="67" t="s">
        <v>27</v>
      </c>
      <c r="H12" s="67" t="s">
        <v>27</v>
      </c>
      <c r="I12" s="67" t="s">
        <v>27</v>
      </c>
    </row>
    <row r="13" spans="1:10" ht="15" customHeight="1" x14ac:dyDescent="0.35">
      <c r="A13" s="23" t="s">
        <v>2</v>
      </c>
      <c r="B13" s="67" t="s">
        <v>27</v>
      </c>
      <c r="C13" s="67" t="s">
        <v>27</v>
      </c>
      <c r="D13" s="67" t="s">
        <v>27</v>
      </c>
      <c r="E13" s="67" t="s">
        <v>27</v>
      </c>
      <c r="F13" s="67" t="s">
        <v>27</v>
      </c>
      <c r="G13" s="67" t="s">
        <v>27</v>
      </c>
      <c r="H13" s="67" t="s">
        <v>27</v>
      </c>
      <c r="I13" s="67" t="s">
        <v>27</v>
      </c>
    </row>
    <row r="14" spans="1:10" ht="29.25" customHeight="1" x14ac:dyDescent="0.35">
      <c r="A14" s="19" t="s">
        <v>3</v>
      </c>
      <c r="B14" s="67" t="s">
        <v>27</v>
      </c>
      <c r="C14" s="67" t="s">
        <v>27</v>
      </c>
      <c r="D14" s="67" t="s">
        <v>27</v>
      </c>
      <c r="E14" s="67" t="s">
        <v>27</v>
      </c>
      <c r="F14" s="67" t="s">
        <v>27</v>
      </c>
      <c r="G14" s="67" t="s">
        <v>27</v>
      </c>
      <c r="H14" s="67" t="s">
        <v>27</v>
      </c>
      <c r="I14" s="67" t="s">
        <v>27</v>
      </c>
    </row>
    <row r="15" spans="1:10" ht="31.5" customHeight="1" x14ac:dyDescent="0.35">
      <c r="A15" s="19" t="s">
        <v>4</v>
      </c>
      <c r="B15" s="67" t="s">
        <v>27</v>
      </c>
      <c r="C15" s="67" t="s">
        <v>27</v>
      </c>
      <c r="D15" s="67" t="s">
        <v>27</v>
      </c>
      <c r="E15" s="67" t="s">
        <v>27</v>
      </c>
      <c r="F15" s="67" t="s">
        <v>27</v>
      </c>
      <c r="G15" s="67" t="s">
        <v>27</v>
      </c>
      <c r="H15" s="67" t="s">
        <v>27</v>
      </c>
      <c r="I15" s="67" t="s">
        <v>27</v>
      </c>
    </row>
    <row r="16" spans="1:10" ht="15" customHeight="1" x14ac:dyDescent="0.35">
      <c r="A16" s="23" t="s">
        <v>5</v>
      </c>
      <c r="B16" s="67" t="s">
        <v>27</v>
      </c>
      <c r="C16" s="67" t="s">
        <v>27</v>
      </c>
      <c r="D16" s="67" t="s">
        <v>27</v>
      </c>
      <c r="E16" s="67" t="s">
        <v>27</v>
      </c>
      <c r="F16" s="67" t="s">
        <v>27</v>
      </c>
      <c r="G16" s="67" t="s">
        <v>27</v>
      </c>
      <c r="H16" s="67" t="s">
        <v>27</v>
      </c>
      <c r="I16" s="67" t="s">
        <v>27</v>
      </c>
    </row>
    <row r="17" spans="1:11" ht="15" customHeight="1" x14ac:dyDescent="0.35">
      <c r="A17" s="23" t="s">
        <v>6</v>
      </c>
      <c r="B17" s="67" t="s">
        <v>27</v>
      </c>
      <c r="C17" s="67" t="s">
        <v>27</v>
      </c>
      <c r="D17" s="67" t="s">
        <v>27</v>
      </c>
      <c r="E17" s="67" t="s">
        <v>27</v>
      </c>
      <c r="F17" s="67" t="s">
        <v>27</v>
      </c>
      <c r="G17" s="67" t="s">
        <v>27</v>
      </c>
      <c r="H17" s="67" t="s">
        <v>27</v>
      </c>
      <c r="I17" s="67" t="s">
        <v>27</v>
      </c>
    </row>
    <row r="18" spans="1:11" ht="15" customHeight="1" x14ac:dyDescent="0.35">
      <c r="A18" s="23" t="s">
        <v>57</v>
      </c>
      <c r="B18" s="67" t="s">
        <v>27</v>
      </c>
      <c r="C18" s="67" t="s">
        <v>27</v>
      </c>
      <c r="D18" s="67" t="s">
        <v>27</v>
      </c>
      <c r="E18" s="67" t="s">
        <v>27</v>
      </c>
      <c r="F18" s="67" t="s">
        <v>27</v>
      </c>
      <c r="G18" s="67" t="s">
        <v>27</v>
      </c>
      <c r="H18" s="67" t="s">
        <v>27</v>
      </c>
      <c r="I18" s="67" t="s">
        <v>27</v>
      </c>
    </row>
    <row r="19" spans="1:11" x14ac:dyDescent="0.35">
      <c r="A19" s="88" t="s">
        <v>7</v>
      </c>
      <c r="B19" s="74"/>
      <c r="C19" s="74"/>
      <c r="D19" s="74"/>
      <c r="E19" s="74"/>
      <c r="F19" s="74"/>
      <c r="G19" s="74"/>
      <c r="H19" s="74"/>
      <c r="I19" s="74"/>
      <c r="J19" s="51" t="s">
        <v>112</v>
      </c>
    </row>
    <row r="20" spans="1:11" x14ac:dyDescent="0.35">
      <c r="A20" s="32" t="s">
        <v>89</v>
      </c>
      <c r="B20" s="70">
        <v>19</v>
      </c>
      <c r="C20" s="76">
        <f>B20/($B20+$D20+$F20+$H20)</f>
        <v>0.79166666666666663</v>
      </c>
      <c r="D20" s="70">
        <v>2</v>
      </c>
      <c r="E20" s="76">
        <f t="shared" ref="E20:E24" si="0">D20/($B20+$D20+$F20+$H20)</f>
        <v>8.3333333333333329E-2</v>
      </c>
      <c r="F20" s="70">
        <v>1</v>
      </c>
      <c r="G20" s="76">
        <f t="shared" ref="G20:G24" si="1">F20/($B20+$D20+$F20+$H20)</f>
        <v>4.1666666666666664E-2</v>
      </c>
      <c r="H20" s="70">
        <v>2</v>
      </c>
      <c r="I20" s="76">
        <f t="shared" ref="I20:I24" si="2">H20/($B20+$D20+$F20+$H20)</f>
        <v>8.3333333333333329E-2</v>
      </c>
      <c r="J20" s="51" t="s">
        <v>113</v>
      </c>
    </row>
    <row r="21" spans="1:11" x14ac:dyDescent="0.35">
      <c r="A21" s="32" t="s">
        <v>90</v>
      </c>
      <c r="B21" s="70">
        <v>1</v>
      </c>
      <c r="C21" s="76">
        <f t="shared" ref="C21:C24" si="3">B21/($B21+$D21+$F21+$H21)</f>
        <v>0.33333333333333331</v>
      </c>
      <c r="D21" s="70">
        <v>0</v>
      </c>
      <c r="E21" s="76">
        <f t="shared" si="0"/>
        <v>0</v>
      </c>
      <c r="F21" s="70">
        <v>1</v>
      </c>
      <c r="G21" s="76">
        <f t="shared" si="1"/>
        <v>0.33333333333333331</v>
      </c>
      <c r="H21" s="70">
        <v>1</v>
      </c>
      <c r="I21" s="76">
        <f t="shared" si="2"/>
        <v>0.33333333333333331</v>
      </c>
      <c r="J21" s="51" t="s">
        <v>114</v>
      </c>
    </row>
    <row r="22" spans="1:11" x14ac:dyDescent="0.35">
      <c r="A22" s="32" t="s">
        <v>91</v>
      </c>
      <c r="B22" s="70">
        <v>4</v>
      </c>
      <c r="C22" s="76">
        <f t="shared" si="3"/>
        <v>0.4</v>
      </c>
      <c r="D22" s="70">
        <v>2</v>
      </c>
      <c r="E22" s="76">
        <f t="shared" si="0"/>
        <v>0.2</v>
      </c>
      <c r="F22" s="70">
        <v>0</v>
      </c>
      <c r="G22" s="76">
        <f t="shared" si="1"/>
        <v>0</v>
      </c>
      <c r="H22" s="70">
        <v>4</v>
      </c>
      <c r="I22" s="76">
        <f t="shared" si="2"/>
        <v>0.4</v>
      </c>
    </row>
    <row r="23" spans="1:11" x14ac:dyDescent="0.35">
      <c r="A23" s="32" t="s">
        <v>92</v>
      </c>
      <c r="B23" s="70">
        <v>34</v>
      </c>
      <c r="C23" s="76">
        <f t="shared" si="3"/>
        <v>0.94444444444444442</v>
      </c>
      <c r="D23" s="70">
        <v>2</v>
      </c>
      <c r="E23" s="76">
        <f t="shared" si="0"/>
        <v>5.5555555555555552E-2</v>
      </c>
      <c r="F23" s="70">
        <v>0</v>
      </c>
      <c r="G23" s="76">
        <f t="shared" si="1"/>
        <v>0</v>
      </c>
      <c r="H23" s="70">
        <v>0</v>
      </c>
      <c r="I23" s="76">
        <f t="shared" si="2"/>
        <v>0</v>
      </c>
    </row>
    <row r="24" spans="1:11" x14ac:dyDescent="0.35">
      <c r="A24" s="32" t="s">
        <v>93</v>
      </c>
      <c r="B24" s="70">
        <v>2</v>
      </c>
      <c r="C24" s="76">
        <f t="shared" si="3"/>
        <v>0.2857142857142857</v>
      </c>
      <c r="D24" s="70">
        <v>3</v>
      </c>
      <c r="E24" s="76">
        <f t="shared" si="0"/>
        <v>0.42857142857142855</v>
      </c>
      <c r="F24" s="70">
        <v>1</v>
      </c>
      <c r="G24" s="76">
        <f t="shared" si="1"/>
        <v>0.14285714285714285</v>
      </c>
      <c r="H24" s="70">
        <v>1</v>
      </c>
      <c r="I24" s="76">
        <f t="shared" si="2"/>
        <v>0.14285714285714285</v>
      </c>
      <c r="J24" s="51" t="s">
        <v>115</v>
      </c>
    </row>
    <row r="25" spans="1:11" x14ac:dyDescent="0.35">
      <c r="A25" s="1" t="s">
        <v>101</v>
      </c>
      <c r="B25" s="68"/>
      <c r="C25" s="73"/>
      <c r="D25" s="68"/>
      <c r="E25" s="73"/>
      <c r="F25" s="68"/>
      <c r="G25" s="73"/>
      <c r="H25" s="68"/>
      <c r="I25" s="73"/>
    </row>
    <row r="26" spans="1:11" x14ac:dyDescent="0.35">
      <c r="A26" s="32" t="s">
        <v>100</v>
      </c>
      <c r="B26" s="70">
        <v>36</v>
      </c>
      <c r="C26" s="76">
        <f>B26/($B26+$D26+$F26+$H26)</f>
        <v>0.9</v>
      </c>
      <c r="D26" s="70">
        <v>1</v>
      </c>
      <c r="E26" s="76">
        <f>D26/($B26+$D26+$F26+$H26)</f>
        <v>2.5000000000000001E-2</v>
      </c>
      <c r="F26" s="70">
        <v>1</v>
      </c>
      <c r="G26" s="76">
        <f>F26/($B26+$D26+$F26+$H26)</f>
        <v>2.5000000000000001E-2</v>
      </c>
      <c r="H26" s="70">
        <v>2</v>
      </c>
      <c r="I26" s="76">
        <f>H26/($B26+$D26+$F26+$H26)</f>
        <v>0.05</v>
      </c>
    </row>
    <row r="27" spans="1:11" ht="30" customHeight="1" x14ac:dyDescent="0.35">
      <c r="A27" s="32" t="s">
        <v>116</v>
      </c>
      <c r="B27" s="70">
        <v>14</v>
      </c>
      <c r="C27" s="76">
        <f>B27/($B27+$D27+$F27+$H27)</f>
        <v>0.93333333333333335</v>
      </c>
      <c r="D27" s="70">
        <v>1</v>
      </c>
      <c r="E27" s="76">
        <f t="shared" ref="E27:E31" si="4">D27/($B27+$D27+$F27+$H27)</f>
        <v>6.6666666666666666E-2</v>
      </c>
      <c r="F27" s="70">
        <v>0</v>
      </c>
      <c r="G27" s="76">
        <v>0</v>
      </c>
      <c r="H27" s="70">
        <v>0</v>
      </c>
      <c r="I27" s="76">
        <v>0</v>
      </c>
      <c r="K27" t="s">
        <v>122</v>
      </c>
    </row>
    <row r="28" spans="1:11" x14ac:dyDescent="0.35">
      <c r="A28" s="32" t="s">
        <v>117</v>
      </c>
      <c r="B28" s="70">
        <v>7</v>
      </c>
      <c r="C28" s="76">
        <f t="shared" ref="C28:E34" si="5">B28/($B28+$D28+$F28+$H28)</f>
        <v>0.7</v>
      </c>
      <c r="D28" s="70">
        <v>1</v>
      </c>
      <c r="E28" s="76">
        <f t="shared" si="4"/>
        <v>0.1</v>
      </c>
      <c r="F28" s="70">
        <v>2</v>
      </c>
      <c r="G28" s="76">
        <v>0</v>
      </c>
      <c r="H28" s="70">
        <v>0</v>
      </c>
      <c r="I28" s="76">
        <v>0</v>
      </c>
    </row>
    <row r="29" spans="1:11" x14ac:dyDescent="0.35">
      <c r="A29" s="32" t="s">
        <v>118</v>
      </c>
      <c r="B29" s="70">
        <v>6</v>
      </c>
      <c r="C29" s="76">
        <f t="shared" si="5"/>
        <v>0.54545454545454541</v>
      </c>
      <c r="D29" s="70">
        <v>0</v>
      </c>
      <c r="E29" s="76">
        <f t="shared" si="4"/>
        <v>0</v>
      </c>
      <c r="F29" s="70">
        <v>2</v>
      </c>
      <c r="G29" s="76">
        <v>0</v>
      </c>
      <c r="H29" s="70">
        <v>3</v>
      </c>
      <c r="I29" s="76">
        <v>0</v>
      </c>
    </row>
    <row r="30" spans="1:11" x14ac:dyDescent="0.35">
      <c r="A30" s="32" t="s">
        <v>119</v>
      </c>
      <c r="B30" s="70">
        <v>3</v>
      </c>
      <c r="C30" s="76">
        <f t="shared" si="5"/>
        <v>0.33333333333333331</v>
      </c>
      <c r="D30" s="70">
        <v>0</v>
      </c>
      <c r="E30" s="76">
        <f t="shared" si="4"/>
        <v>0</v>
      </c>
      <c r="F30" s="70">
        <v>1</v>
      </c>
      <c r="G30" s="76">
        <v>0</v>
      </c>
      <c r="H30" s="70">
        <v>5</v>
      </c>
      <c r="I30" s="76">
        <v>0</v>
      </c>
    </row>
    <row r="31" spans="1:11" x14ac:dyDescent="0.35">
      <c r="A31" s="32" t="s">
        <v>120</v>
      </c>
      <c r="B31" s="70">
        <v>20</v>
      </c>
      <c r="C31" s="76">
        <f t="shared" si="5"/>
        <v>0.68965517241379315</v>
      </c>
      <c r="D31" s="70">
        <v>3</v>
      </c>
      <c r="E31" s="76">
        <f t="shared" si="4"/>
        <v>0.10344827586206896</v>
      </c>
      <c r="F31" s="70">
        <v>3</v>
      </c>
      <c r="G31" s="76">
        <v>0</v>
      </c>
      <c r="H31" s="70">
        <v>3</v>
      </c>
      <c r="I31" s="76">
        <v>0</v>
      </c>
    </row>
    <row r="32" spans="1:11" x14ac:dyDescent="0.35">
      <c r="A32" s="32" t="s">
        <v>124</v>
      </c>
      <c r="B32" s="91"/>
      <c r="C32" s="73"/>
      <c r="D32" s="91"/>
      <c r="E32" s="73"/>
      <c r="F32" s="91"/>
      <c r="G32" s="73"/>
      <c r="H32" s="91"/>
      <c r="I32" s="73"/>
    </row>
    <row r="33" spans="1:10" x14ac:dyDescent="0.35">
      <c r="A33" s="35" t="s">
        <v>125</v>
      </c>
      <c r="B33" s="70">
        <v>0</v>
      </c>
      <c r="C33" s="76">
        <f t="shared" si="5"/>
        <v>0</v>
      </c>
      <c r="D33" s="70">
        <v>0</v>
      </c>
      <c r="E33" s="76">
        <f t="shared" si="5"/>
        <v>0</v>
      </c>
      <c r="F33" s="70">
        <v>0</v>
      </c>
      <c r="G33" s="76">
        <v>0</v>
      </c>
      <c r="H33" s="70">
        <v>40</v>
      </c>
      <c r="I33" s="76">
        <v>0</v>
      </c>
    </row>
    <row r="34" spans="1:10" x14ac:dyDescent="0.35">
      <c r="A34" s="35" t="s">
        <v>126</v>
      </c>
      <c r="B34" s="70">
        <v>3</v>
      </c>
      <c r="C34" s="76">
        <f t="shared" si="5"/>
        <v>0.375</v>
      </c>
      <c r="D34" s="70">
        <v>2</v>
      </c>
      <c r="E34" s="76">
        <f t="shared" si="5"/>
        <v>0.25</v>
      </c>
      <c r="F34" s="70">
        <v>3</v>
      </c>
      <c r="G34" s="76">
        <v>0</v>
      </c>
      <c r="H34" s="70">
        <v>0</v>
      </c>
      <c r="I34" s="76">
        <v>0</v>
      </c>
    </row>
    <row r="35" spans="1:10" x14ac:dyDescent="0.35">
      <c r="A35" s="32"/>
      <c r="B35" s="89"/>
      <c r="C35" s="73"/>
      <c r="D35" s="89"/>
      <c r="E35" s="73"/>
      <c r="F35" s="89"/>
      <c r="G35" s="73"/>
      <c r="H35" s="89"/>
      <c r="I35" s="73"/>
    </row>
    <row r="36" spans="1:10" x14ac:dyDescent="0.35">
      <c r="A36" s="14" t="s">
        <v>9</v>
      </c>
      <c r="B36" s="68"/>
      <c r="C36" s="73"/>
      <c r="D36" s="68"/>
      <c r="E36" s="73"/>
      <c r="F36" s="68"/>
      <c r="G36" s="73"/>
      <c r="H36" s="68"/>
      <c r="I36" s="73"/>
    </row>
    <row r="37" spans="1:10" x14ac:dyDescent="0.35">
      <c r="A37" s="23" t="s">
        <v>10</v>
      </c>
      <c r="B37" s="68"/>
      <c r="C37" s="73"/>
      <c r="D37" s="68"/>
      <c r="E37" s="73"/>
      <c r="F37" s="68"/>
      <c r="G37" s="73"/>
      <c r="H37" s="68"/>
      <c r="I37" s="73"/>
    </row>
    <row r="38" spans="1:10" x14ac:dyDescent="0.35">
      <c r="A38" s="61" t="s">
        <v>11</v>
      </c>
      <c r="B38" s="70">
        <v>137</v>
      </c>
      <c r="C38" s="76">
        <v>0.75690000000000002</v>
      </c>
      <c r="D38" s="70">
        <v>39</v>
      </c>
      <c r="E38" s="76">
        <v>0.21199999999999999</v>
      </c>
      <c r="F38" s="70">
        <v>5</v>
      </c>
      <c r="G38" s="76">
        <v>2.7199999999999998E-2</v>
      </c>
      <c r="H38" s="70">
        <v>3</v>
      </c>
      <c r="I38" s="76">
        <v>1.6299999999999999E-2</v>
      </c>
    </row>
    <row r="39" spans="1:10" x14ac:dyDescent="0.35">
      <c r="A39" s="61" t="s">
        <v>12</v>
      </c>
      <c r="B39" s="70">
        <v>34</v>
      </c>
      <c r="C39" s="76">
        <v>0.79069999999999996</v>
      </c>
      <c r="D39" s="70">
        <v>7</v>
      </c>
      <c r="E39" s="76">
        <v>0.1628</v>
      </c>
      <c r="F39" s="70">
        <v>1</v>
      </c>
      <c r="G39" s="76">
        <v>2.3199999999999998E-2</v>
      </c>
      <c r="H39" s="70">
        <v>1</v>
      </c>
      <c r="I39" s="76">
        <v>2.3199999999999998E-2</v>
      </c>
    </row>
    <row r="40" spans="1:10" x14ac:dyDescent="0.35">
      <c r="A40" s="61" t="s">
        <v>8</v>
      </c>
      <c r="B40" s="77">
        <v>63</v>
      </c>
      <c r="C40" s="78">
        <v>0.85</v>
      </c>
      <c r="D40" s="77">
        <v>10</v>
      </c>
      <c r="E40" s="78">
        <v>0.14000000000000001</v>
      </c>
      <c r="F40" s="77">
        <v>1</v>
      </c>
      <c r="G40" s="78">
        <v>0.01</v>
      </c>
      <c r="H40" s="77">
        <v>0</v>
      </c>
      <c r="I40" s="78">
        <v>0</v>
      </c>
    </row>
    <row r="41" spans="1:10" x14ac:dyDescent="0.35">
      <c r="A41" s="23" t="s">
        <v>13</v>
      </c>
      <c r="B41" s="74"/>
      <c r="C41" s="75"/>
      <c r="D41" s="74"/>
      <c r="E41" s="75"/>
      <c r="F41" s="74"/>
      <c r="G41" s="75"/>
      <c r="H41" s="74"/>
      <c r="I41" s="75"/>
    </row>
    <row r="42" spans="1:10" x14ac:dyDescent="0.35">
      <c r="A42" s="61" t="s">
        <v>14</v>
      </c>
      <c r="B42" s="70">
        <v>32</v>
      </c>
      <c r="C42" s="76">
        <v>0.8</v>
      </c>
      <c r="D42" s="70">
        <v>5</v>
      </c>
      <c r="E42" s="76">
        <v>0.125</v>
      </c>
      <c r="F42" s="70">
        <v>0</v>
      </c>
      <c r="G42" s="76">
        <v>0</v>
      </c>
      <c r="H42" s="70">
        <v>3</v>
      </c>
      <c r="I42" s="76">
        <v>7.4999999999999997E-2</v>
      </c>
    </row>
    <row r="43" spans="1:10" ht="33" customHeight="1" x14ac:dyDescent="0.35">
      <c r="A43" s="19" t="s">
        <v>64</v>
      </c>
      <c r="B43" s="74"/>
      <c r="C43" s="75"/>
      <c r="D43" s="74"/>
      <c r="E43" s="75"/>
      <c r="F43" s="74"/>
      <c r="G43" s="75"/>
      <c r="H43" s="74"/>
      <c r="I43" s="75"/>
    </row>
    <row r="44" spans="1:10" x14ac:dyDescent="0.35">
      <c r="A44" s="61" t="s">
        <v>11</v>
      </c>
      <c r="B44" s="70">
        <v>146</v>
      </c>
      <c r="C44" s="76">
        <v>0.81110000000000004</v>
      </c>
      <c r="D44" s="70">
        <v>8</v>
      </c>
      <c r="E44" s="76">
        <v>4.4400000000000002E-2</v>
      </c>
      <c r="F44" s="70">
        <v>5</v>
      </c>
      <c r="G44" s="76">
        <v>2.7799999999999998E-2</v>
      </c>
      <c r="H44" s="70">
        <v>21</v>
      </c>
      <c r="I44" s="76">
        <v>0.1167</v>
      </c>
      <c r="J44" s="51" t="s">
        <v>84</v>
      </c>
    </row>
    <row r="45" spans="1:10" x14ac:dyDescent="0.35">
      <c r="A45" s="61" t="s">
        <v>12</v>
      </c>
      <c r="B45" s="70">
        <v>20</v>
      </c>
      <c r="C45" s="76">
        <v>0.76919999999999999</v>
      </c>
      <c r="D45" s="70">
        <v>2</v>
      </c>
      <c r="E45" s="76">
        <v>7.6899999999999996E-2</v>
      </c>
      <c r="F45" s="70">
        <v>0</v>
      </c>
      <c r="G45" s="76">
        <v>0</v>
      </c>
      <c r="H45" s="70">
        <v>4</v>
      </c>
      <c r="I45" s="76">
        <v>0.15379999999999999</v>
      </c>
    </row>
    <row r="46" spans="1:10" x14ac:dyDescent="0.35">
      <c r="A46" s="61" t="s">
        <v>8</v>
      </c>
      <c r="B46" s="77">
        <v>39</v>
      </c>
      <c r="C46" s="78">
        <v>0.87</v>
      </c>
      <c r="D46" s="77">
        <v>6</v>
      </c>
      <c r="E46" s="78">
        <v>0.13</v>
      </c>
      <c r="F46" s="77">
        <v>0</v>
      </c>
      <c r="G46" s="78">
        <v>0</v>
      </c>
      <c r="H46" s="77">
        <v>1</v>
      </c>
      <c r="I46" s="78">
        <v>0</v>
      </c>
    </row>
    <row r="47" spans="1:10" x14ac:dyDescent="0.35">
      <c r="A47" s="23" t="s">
        <v>15</v>
      </c>
      <c r="B47" s="68"/>
      <c r="C47" s="73"/>
      <c r="D47" s="68"/>
      <c r="E47" s="73"/>
      <c r="F47" s="68"/>
      <c r="G47" s="73"/>
      <c r="H47" s="68"/>
      <c r="I47" s="73"/>
    </row>
    <row r="48" spans="1:10" x14ac:dyDescent="0.35">
      <c r="A48" s="61" t="s">
        <v>16</v>
      </c>
      <c r="B48" s="70">
        <v>1553</v>
      </c>
      <c r="C48" s="76">
        <v>0.62</v>
      </c>
      <c r="D48" s="70">
        <v>220</v>
      </c>
      <c r="E48" s="76">
        <v>8.7789305666400641E-2</v>
      </c>
      <c r="F48" s="70">
        <v>37</v>
      </c>
      <c r="G48" s="76">
        <v>1.4764565043894652E-2</v>
      </c>
      <c r="H48" s="70">
        <v>696</v>
      </c>
      <c r="I48" s="76">
        <v>0.27773343974461295</v>
      </c>
    </row>
    <row r="49" spans="1:10" x14ac:dyDescent="0.35">
      <c r="A49" s="61" t="s">
        <v>12</v>
      </c>
      <c r="B49" s="70">
        <v>210</v>
      </c>
      <c r="C49" s="76">
        <v>0.62130177514792895</v>
      </c>
      <c r="D49" s="70">
        <v>19</v>
      </c>
      <c r="E49" s="76">
        <v>5.6213017751479293E-2</v>
      </c>
      <c r="F49" s="70">
        <v>2</v>
      </c>
      <c r="G49" s="76">
        <v>5.9171597633136093E-3</v>
      </c>
      <c r="H49" s="70">
        <v>107</v>
      </c>
      <c r="I49" s="76">
        <v>0.31656804733727811</v>
      </c>
    </row>
    <row r="50" spans="1:10" s="8" customFormat="1" ht="52.5" x14ac:dyDescent="0.35">
      <c r="A50" s="23" t="s">
        <v>8</v>
      </c>
      <c r="B50" s="70">
        <v>67</v>
      </c>
      <c r="C50" s="76">
        <v>0.88</v>
      </c>
      <c r="D50" s="70">
        <v>9</v>
      </c>
      <c r="E50" s="76">
        <v>9.5699999999999993E-2</v>
      </c>
      <c r="F50" s="70">
        <v>0</v>
      </c>
      <c r="G50" s="76">
        <v>0</v>
      </c>
      <c r="H50" s="70">
        <v>18</v>
      </c>
      <c r="I50" s="76">
        <v>2.12E-2</v>
      </c>
      <c r="J50" s="53" t="s">
        <v>83</v>
      </c>
    </row>
    <row r="51" spans="1:10" x14ac:dyDescent="0.35">
      <c r="A51" s="23" t="s">
        <v>17</v>
      </c>
      <c r="B51" s="68"/>
      <c r="C51" s="73"/>
      <c r="D51" s="68"/>
      <c r="E51" s="73"/>
      <c r="F51" s="68"/>
      <c r="G51" s="73"/>
      <c r="H51" s="68"/>
      <c r="I51" s="73"/>
    </row>
    <row r="52" spans="1:10" x14ac:dyDescent="0.35">
      <c r="A52" s="61" t="s">
        <v>18</v>
      </c>
      <c r="B52" s="70">
        <v>1836</v>
      </c>
      <c r="C52" s="76">
        <v>0.64</v>
      </c>
      <c r="D52" s="70">
        <v>267</v>
      </c>
      <c r="E52" s="76">
        <v>0.09</v>
      </c>
      <c r="F52" s="70">
        <v>47</v>
      </c>
      <c r="G52" s="76">
        <v>0.02</v>
      </c>
      <c r="H52" s="70">
        <v>720</v>
      </c>
      <c r="I52" s="76">
        <v>0.25</v>
      </c>
    </row>
    <row r="53" spans="1:10" x14ac:dyDescent="0.35">
      <c r="A53" s="61" t="s">
        <v>12</v>
      </c>
      <c r="B53" s="70">
        <v>264</v>
      </c>
      <c r="C53" s="76">
        <v>0.65</v>
      </c>
      <c r="D53" s="70">
        <v>28</v>
      </c>
      <c r="E53" s="76">
        <v>7.0000000000000007E-2</v>
      </c>
      <c r="F53" s="70">
        <v>3</v>
      </c>
      <c r="G53" s="76">
        <v>0.01</v>
      </c>
      <c r="H53" s="70">
        <v>112</v>
      </c>
      <c r="I53" s="76">
        <v>0.28000000000000003</v>
      </c>
    </row>
    <row r="54" spans="1:10" x14ac:dyDescent="0.35">
      <c r="A54" s="61" t="s">
        <v>19</v>
      </c>
      <c r="B54" s="70">
        <v>201</v>
      </c>
      <c r="C54" s="76">
        <v>0.85</v>
      </c>
      <c r="D54" s="70">
        <v>30</v>
      </c>
      <c r="E54" s="76">
        <v>0.12</v>
      </c>
      <c r="F54" s="70">
        <v>1</v>
      </c>
      <c r="G54" s="76">
        <v>0</v>
      </c>
      <c r="H54" s="70">
        <v>22</v>
      </c>
      <c r="I54" s="76">
        <v>0.02</v>
      </c>
    </row>
    <row r="55" spans="1:10" x14ac:dyDescent="0.35">
      <c r="B55" s="29"/>
      <c r="C55" s="29"/>
      <c r="D55" s="29"/>
      <c r="E55" s="29"/>
      <c r="F55" s="29"/>
      <c r="G55" s="29"/>
      <c r="H55" s="29"/>
      <c r="I55" s="29"/>
    </row>
  </sheetData>
  <customSheetViews>
    <customSheetView guid="{65D13ACB-FC62-410E-A49E-38B0354ABC40}" topLeftCell="A22">
      <selection activeCell="B32" sqref="B32:J40"/>
      <pageMargins left="0.7" right="0.7" top="0.75" bottom="0.75" header="0.3" footer="0.3"/>
      <pageSetup paperSize="9" orientation="portrait" verticalDpi="0" r:id="rId1"/>
    </customSheetView>
    <customSheetView guid="{91B3A26A-CCB9-49FC-B382-BCD3E81299CB}">
      <selection activeCell="E29" sqref="E29"/>
      <pageMargins left="0.7" right="0.7" top="0.75" bottom="0.75" header="0.3" footer="0.3"/>
      <pageSetup paperSize="9" orientation="portrait" verticalDpi="0" r:id="rId2"/>
    </customSheetView>
  </customSheetViews>
  <mergeCells count="6">
    <mergeCell ref="A2:I2"/>
    <mergeCell ref="A1:I1"/>
    <mergeCell ref="B4:C4"/>
    <mergeCell ref="D4:E4"/>
    <mergeCell ref="F4:G4"/>
    <mergeCell ref="H4:I4"/>
  </mergeCell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C1" workbookViewId="0">
      <selection activeCell="E8" sqref="E8"/>
    </sheetView>
  </sheetViews>
  <sheetFormatPr defaultRowHeight="14.5" x14ac:dyDescent="0.35"/>
  <cols>
    <col min="1" max="1" width="46.54296875" style="122" customWidth="1"/>
    <col min="2" max="2" width="11" customWidth="1"/>
    <col min="3" max="3" width="63.453125" customWidth="1"/>
    <col min="5" max="5" width="95.54296875" style="53" customWidth="1"/>
  </cols>
  <sheetData>
    <row r="1" spans="1:5" ht="23.5" x14ac:dyDescent="0.55000000000000004">
      <c r="A1" s="110" t="s">
        <v>53</v>
      </c>
      <c r="B1" s="111"/>
      <c r="C1" s="111"/>
      <c r="D1" s="111"/>
    </row>
    <row r="2" spans="1:5" s="2" customFormat="1" ht="52.5" customHeight="1" x14ac:dyDescent="0.35">
      <c r="A2" s="109" t="s">
        <v>77</v>
      </c>
      <c r="B2" s="109"/>
      <c r="C2" s="109"/>
      <c r="D2" s="109"/>
      <c r="E2" s="53"/>
    </row>
    <row r="3" spans="1:5" x14ac:dyDescent="0.35">
      <c r="A3" s="115"/>
      <c r="B3" s="123"/>
      <c r="C3" s="123"/>
      <c r="D3" s="123"/>
    </row>
    <row r="4" spans="1:5" ht="18" customHeight="1" x14ac:dyDescent="0.35">
      <c r="A4" s="115"/>
      <c r="B4" s="106" t="s">
        <v>65</v>
      </c>
      <c r="C4" s="107"/>
      <c r="D4" s="108"/>
      <c r="E4" s="47" t="s">
        <v>76</v>
      </c>
    </row>
    <row r="5" spans="1:5" x14ac:dyDescent="0.35">
      <c r="A5" s="115"/>
      <c r="B5" s="114"/>
      <c r="C5" s="114"/>
      <c r="D5" s="114"/>
    </row>
    <row r="6" spans="1:5" x14ac:dyDescent="0.35">
      <c r="A6" s="116" t="s">
        <v>26</v>
      </c>
      <c r="B6" s="114"/>
      <c r="C6" s="114"/>
      <c r="D6" s="114"/>
    </row>
    <row r="7" spans="1:5" ht="30" customHeight="1" x14ac:dyDescent="0.35">
      <c r="A7" s="117" t="s">
        <v>56</v>
      </c>
      <c r="B7" s="105" t="s">
        <v>88</v>
      </c>
      <c r="C7" s="105"/>
      <c r="D7" s="105"/>
      <c r="E7" s="51" t="s">
        <v>86</v>
      </c>
    </row>
    <row r="8" spans="1:5" ht="33.5" customHeight="1" x14ac:dyDescent="0.35">
      <c r="A8" s="118" t="s">
        <v>0</v>
      </c>
      <c r="B8" s="124" t="s">
        <v>85</v>
      </c>
      <c r="C8" s="124"/>
      <c r="D8" s="124"/>
    </row>
    <row r="9" spans="1:5" ht="66" customHeight="1" x14ac:dyDescent="0.35">
      <c r="A9" s="115" t="s">
        <v>7</v>
      </c>
      <c r="B9" s="105" t="s">
        <v>103</v>
      </c>
      <c r="C9" s="105"/>
      <c r="D9" s="105"/>
      <c r="E9" s="127" t="s">
        <v>112</v>
      </c>
    </row>
    <row r="10" spans="1:5" ht="26.5" x14ac:dyDescent="0.35">
      <c r="A10" s="115" t="s">
        <v>101</v>
      </c>
      <c r="B10" s="125"/>
      <c r="C10" s="125"/>
      <c r="D10" s="125"/>
      <c r="E10" s="53" t="s">
        <v>112</v>
      </c>
    </row>
    <row r="11" spans="1:5" ht="64.5" customHeight="1" x14ac:dyDescent="0.35">
      <c r="A11" s="119" t="s">
        <v>100</v>
      </c>
      <c r="B11" s="105" t="s">
        <v>104</v>
      </c>
      <c r="C11" s="105"/>
      <c r="D11" s="105"/>
    </row>
    <row r="12" spans="1:5" ht="69" customHeight="1" x14ac:dyDescent="0.35">
      <c r="A12" s="119" t="s">
        <v>116</v>
      </c>
      <c r="B12" s="105" t="s">
        <v>104</v>
      </c>
      <c r="C12" s="105"/>
      <c r="D12" s="105"/>
    </row>
    <row r="13" spans="1:5" x14ac:dyDescent="0.35">
      <c r="A13" s="119" t="s">
        <v>117</v>
      </c>
      <c r="B13" s="126" t="s">
        <v>27</v>
      </c>
      <c r="C13" s="126"/>
      <c r="D13" s="126"/>
    </row>
    <row r="14" spans="1:5" ht="55" customHeight="1" x14ac:dyDescent="0.35">
      <c r="A14" s="119" t="s">
        <v>118</v>
      </c>
      <c r="B14" s="105" t="s">
        <v>132</v>
      </c>
      <c r="C14" s="105"/>
      <c r="D14" s="105"/>
    </row>
    <row r="15" spans="1:5" ht="25.5" customHeight="1" x14ac:dyDescent="0.35">
      <c r="A15" s="119" t="s">
        <v>119</v>
      </c>
      <c r="B15" s="105" t="s">
        <v>133</v>
      </c>
      <c r="C15" s="105"/>
      <c r="D15" s="105"/>
    </row>
    <row r="16" spans="1:5" ht="44.5" customHeight="1" x14ac:dyDescent="0.35">
      <c r="A16" s="119" t="s">
        <v>120</v>
      </c>
      <c r="B16" s="105" t="s">
        <v>134</v>
      </c>
      <c r="C16" s="105"/>
      <c r="D16" s="105"/>
    </row>
    <row r="17" spans="1:5" ht="29" x14ac:dyDescent="0.35">
      <c r="A17" s="115" t="s">
        <v>9</v>
      </c>
      <c r="B17" s="125"/>
      <c r="C17" s="125"/>
      <c r="D17" s="125"/>
    </row>
    <row r="18" spans="1:5" x14ac:dyDescent="0.35">
      <c r="A18" s="120" t="s">
        <v>15</v>
      </c>
      <c r="B18" s="125"/>
      <c r="C18" s="125"/>
      <c r="D18" s="125"/>
    </row>
    <row r="19" spans="1:5" ht="26.5" x14ac:dyDescent="0.35">
      <c r="A19" s="119" t="s">
        <v>16</v>
      </c>
      <c r="B19" s="125"/>
      <c r="C19" s="125"/>
      <c r="D19" s="125"/>
      <c r="E19" s="53" t="s">
        <v>135</v>
      </c>
    </row>
    <row r="20" spans="1:5" ht="135" customHeight="1" x14ac:dyDescent="0.35">
      <c r="A20" s="119" t="s">
        <v>12</v>
      </c>
      <c r="B20" s="105" t="s">
        <v>58</v>
      </c>
      <c r="C20" s="105"/>
      <c r="D20" s="105"/>
    </row>
    <row r="21" spans="1:5" hidden="1" x14ac:dyDescent="0.35">
      <c r="A21" s="121" t="s">
        <v>8</v>
      </c>
      <c r="B21" s="24" t="s">
        <v>27</v>
      </c>
    </row>
  </sheetData>
  <mergeCells count="20">
    <mergeCell ref="B5:D5"/>
    <mergeCell ref="B6:D6"/>
    <mergeCell ref="B19:D19"/>
    <mergeCell ref="B10:D10"/>
    <mergeCell ref="A2:D2"/>
    <mergeCell ref="A1:D1"/>
    <mergeCell ref="B8:D8"/>
    <mergeCell ref="B7:D7"/>
    <mergeCell ref="B3:D3"/>
    <mergeCell ref="B14:D14"/>
    <mergeCell ref="B15:D15"/>
    <mergeCell ref="B16:D16"/>
    <mergeCell ref="B20:D20"/>
    <mergeCell ref="B4:D4"/>
    <mergeCell ref="B9:D9"/>
    <mergeCell ref="B17:D17"/>
    <mergeCell ref="B18:D18"/>
    <mergeCell ref="B11:D11"/>
    <mergeCell ref="B12:D12"/>
    <mergeCell ref="B13:D1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workbookViewId="0">
      <selection activeCell="B16" sqref="B16"/>
    </sheetView>
  </sheetViews>
  <sheetFormatPr defaultRowHeight="14.5" x14ac:dyDescent="0.35"/>
  <cols>
    <col min="1" max="1" width="37.81640625" style="2" customWidth="1"/>
    <col min="2" max="22" width="4.54296875" style="2" customWidth="1"/>
    <col min="23" max="23" width="51.81640625" style="8" customWidth="1"/>
  </cols>
  <sheetData>
    <row r="1" spans="1:23" ht="33.75" customHeight="1" x14ac:dyDescent="0.55000000000000004">
      <c r="A1" s="96" t="s">
        <v>54</v>
      </c>
      <c r="B1" s="96"/>
      <c r="C1" s="96"/>
      <c r="D1" s="96"/>
      <c r="E1" s="96"/>
      <c r="F1" s="96"/>
      <c r="G1" s="96"/>
      <c r="H1" s="96"/>
      <c r="I1" s="96"/>
      <c r="J1" s="96"/>
      <c r="K1" s="96"/>
      <c r="L1" s="96"/>
      <c r="M1" s="96"/>
      <c r="N1" s="96"/>
      <c r="O1" s="96"/>
      <c r="P1" s="96"/>
      <c r="Q1" s="96"/>
      <c r="R1" s="96"/>
      <c r="S1" s="96"/>
      <c r="T1" s="96"/>
      <c r="U1" s="96"/>
      <c r="V1" s="96"/>
    </row>
    <row r="2" spans="1:23" ht="34.5" customHeight="1" x14ac:dyDescent="0.35">
      <c r="A2" s="112" t="s">
        <v>78</v>
      </c>
      <c r="B2" s="112"/>
      <c r="C2" s="112"/>
      <c r="D2" s="112"/>
      <c r="E2" s="112"/>
      <c r="F2" s="112"/>
      <c r="G2" s="112"/>
      <c r="H2" s="112"/>
      <c r="I2" s="112"/>
      <c r="J2" s="112"/>
      <c r="K2" s="112"/>
      <c r="L2" s="112"/>
      <c r="M2" s="112"/>
      <c r="N2" s="112"/>
      <c r="O2" s="112"/>
      <c r="P2" s="112"/>
      <c r="Q2" s="112"/>
      <c r="R2" s="112"/>
      <c r="S2" s="112"/>
      <c r="T2" s="112"/>
      <c r="U2" s="112"/>
      <c r="V2" s="112"/>
      <c r="W2" s="112"/>
    </row>
    <row r="3" spans="1:23" ht="15" customHeight="1" x14ac:dyDescent="0.35">
      <c r="A3" s="16"/>
    </row>
    <row r="4" spans="1:23" s="25" customFormat="1" ht="105.75" customHeight="1" x14ac:dyDescent="0.3">
      <c r="A4" s="63"/>
      <c r="B4" s="62" t="s">
        <v>62</v>
      </c>
      <c r="C4" s="62" t="s">
        <v>63</v>
      </c>
      <c r="D4" s="62" t="s">
        <v>35</v>
      </c>
      <c r="E4" s="62" t="s">
        <v>36</v>
      </c>
      <c r="F4" s="62" t="s">
        <v>37</v>
      </c>
      <c r="G4" s="62" t="s">
        <v>38</v>
      </c>
      <c r="H4" s="62" t="s">
        <v>39</v>
      </c>
      <c r="I4" s="62" t="s">
        <v>40</v>
      </c>
      <c r="J4" s="62" t="s">
        <v>41</v>
      </c>
      <c r="K4" s="62" t="s">
        <v>42</v>
      </c>
      <c r="L4" s="62" t="s">
        <v>43</v>
      </c>
      <c r="M4" s="62" t="s">
        <v>44</v>
      </c>
      <c r="N4" s="62" t="s">
        <v>45</v>
      </c>
      <c r="O4" s="62" t="s">
        <v>46</v>
      </c>
      <c r="P4" s="62" t="s">
        <v>47</v>
      </c>
      <c r="Q4" s="62" t="s">
        <v>55</v>
      </c>
      <c r="R4" s="62" t="s">
        <v>48</v>
      </c>
      <c r="S4" s="62" t="s">
        <v>49</v>
      </c>
      <c r="T4" s="62" t="s">
        <v>50</v>
      </c>
      <c r="U4" s="62" t="s">
        <v>51</v>
      </c>
      <c r="V4" s="62" t="s">
        <v>52</v>
      </c>
      <c r="W4" s="46" t="s">
        <v>76</v>
      </c>
    </row>
    <row r="5" spans="1:23" s="17" customFormat="1" x14ac:dyDescent="0.35">
      <c r="A5" s="16"/>
      <c r="B5" s="42" t="s">
        <v>22</v>
      </c>
      <c r="C5" s="42" t="s">
        <v>22</v>
      </c>
      <c r="D5" s="42" t="s">
        <v>22</v>
      </c>
      <c r="E5" s="42" t="s">
        <v>22</v>
      </c>
      <c r="F5" s="42" t="s">
        <v>22</v>
      </c>
      <c r="G5" s="42" t="s">
        <v>22</v>
      </c>
      <c r="H5" s="42" t="s">
        <v>22</v>
      </c>
      <c r="I5" s="42" t="s">
        <v>22</v>
      </c>
      <c r="J5" s="42" t="s">
        <v>22</v>
      </c>
      <c r="K5" s="42" t="s">
        <v>22</v>
      </c>
      <c r="L5" s="42" t="s">
        <v>22</v>
      </c>
      <c r="M5" s="42" t="s">
        <v>22</v>
      </c>
      <c r="N5" s="42" t="s">
        <v>22</v>
      </c>
      <c r="O5" s="42" t="s">
        <v>22</v>
      </c>
      <c r="P5" s="42" t="s">
        <v>22</v>
      </c>
      <c r="Q5" s="42" t="s">
        <v>22</v>
      </c>
      <c r="R5" s="42" t="s">
        <v>22</v>
      </c>
      <c r="S5" s="42" t="s">
        <v>22</v>
      </c>
      <c r="T5" s="42" t="s">
        <v>22</v>
      </c>
      <c r="U5" s="42" t="s">
        <v>22</v>
      </c>
      <c r="V5" s="42" t="s">
        <v>22</v>
      </c>
      <c r="W5" s="41"/>
    </row>
    <row r="6" spans="1:23" x14ac:dyDescent="0.35">
      <c r="A6" s="113" t="s">
        <v>26</v>
      </c>
      <c r="B6" s="113"/>
      <c r="C6" s="113"/>
      <c r="D6" s="5"/>
      <c r="E6" s="5"/>
      <c r="F6" s="5"/>
      <c r="G6" s="5"/>
      <c r="H6" s="5"/>
      <c r="I6" s="5"/>
      <c r="J6" s="5"/>
      <c r="K6" s="5"/>
      <c r="L6" s="5"/>
      <c r="M6" s="5"/>
      <c r="N6" s="5"/>
      <c r="O6" s="5"/>
      <c r="P6" s="5"/>
      <c r="Q6" s="5"/>
      <c r="R6" s="5"/>
      <c r="S6" s="5"/>
      <c r="T6" s="5"/>
      <c r="U6" s="5"/>
      <c r="V6" s="5"/>
    </row>
    <row r="7" spans="1:23" s="40" customFormat="1" x14ac:dyDescent="0.35">
      <c r="A7" s="39" t="s">
        <v>56</v>
      </c>
      <c r="B7" s="85">
        <v>6</v>
      </c>
      <c r="C7" s="85">
        <v>0</v>
      </c>
      <c r="D7" s="85">
        <v>3</v>
      </c>
      <c r="E7" s="85">
        <v>0</v>
      </c>
      <c r="F7" s="85">
        <v>0</v>
      </c>
      <c r="G7" s="85">
        <v>0</v>
      </c>
      <c r="H7" s="85">
        <v>0</v>
      </c>
      <c r="I7" s="85">
        <v>0</v>
      </c>
      <c r="J7" s="85">
        <v>0</v>
      </c>
      <c r="K7" s="85">
        <v>0</v>
      </c>
      <c r="L7" s="85">
        <v>0</v>
      </c>
      <c r="M7" s="85">
        <v>0</v>
      </c>
      <c r="N7" s="85">
        <v>0</v>
      </c>
      <c r="O7" s="85">
        <v>0</v>
      </c>
      <c r="P7" s="85">
        <v>0</v>
      </c>
      <c r="Q7" s="85">
        <v>0</v>
      </c>
      <c r="R7" s="85">
        <v>0</v>
      </c>
      <c r="S7" s="85">
        <v>1</v>
      </c>
      <c r="T7" s="85">
        <v>0</v>
      </c>
      <c r="U7" s="85">
        <v>0</v>
      </c>
      <c r="V7" s="85">
        <v>0</v>
      </c>
      <c r="W7" s="51" t="s">
        <v>86</v>
      </c>
    </row>
    <row r="8" spans="1:23" s="65" customFormat="1" x14ac:dyDescent="0.35">
      <c r="A8" s="64" t="s">
        <v>0</v>
      </c>
      <c r="B8" s="86">
        <v>23</v>
      </c>
      <c r="C8" s="86">
        <v>10</v>
      </c>
      <c r="D8" s="86">
        <v>2</v>
      </c>
      <c r="E8" s="87">
        <v>0</v>
      </c>
      <c r="F8" s="87">
        <v>0</v>
      </c>
      <c r="G8" s="87">
        <v>1</v>
      </c>
      <c r="H8" s="87">
        <v>0</v>
      </c>
      <c r="I8" s="87">
        <v>0</v>
      </c>
      <c r="J8" s="87">
        <v>0</v>
      </c>
      <c r="K8" s="87">
        <v>0</v>
      </c>
      <c r="L8" s="87">
        <v>0</v>
      </c>
      <c r="M8" s="86">
        <v>1</v>
      </c>
      <c r="N8" s="87">
        <v>0</v>
      </c>
      <c r="O8" s="87">
        <v>1</v>
      </c>
      <c r="P8" s="87">
        <v>1</v>
      </c>
      <c r="Q8" s="87">
        <v>0</v>
      </c>
      <c r="R8" s="87">
        <v>0</v>
      </c>
      <c r="S8" s="86">
        <v>2</v>
      </c>
      <c r="T8" s="87">
        <v>1</v>
      </c>
      <c r="U8" s="87">
        <v>2</v>
      </c>
      <c r="V8" s="87">
        <v>6</v>
      </c>
    </row>
    <row r="9" spans="1:23" x14ac:dyDescent="0.35">
      <c r="A9" s="44" t="s">
        <v>73</v>
      </c>
      <c r="B9" s="44"/>
      <c r="C9" s="44"/>
      <c r="D9" s="66"/>
      <c r="E9" s="66"/>
      <c r="F9" s="66"/>
      <c r="G9" s="66"/>
      <c r="H9" s="66"/>
      <c r="I9" s="66"/>
      <c r="J9" s="66"/>
      <c r="K9" s="66"/>
      <c r="L9" s="66"/>
      <c r="M9" s="66"/>
      <c r="N9" s="66"/>
      <c r="O9" s="66"/>
      <c r="P9" s="66"/>
      <c r="Q9" s="66"/>
      <c r="R9" s="66"/>
      <c r="S9" s="66"/>
      <c r="T9" s="66"/>
      <c r="U9" s="66"/>
      <c r="V9" s="66"/>
    </row>
    <row r="10" spans="1:23" x14ac:dyDescent="0.35">
      <c r="A10" s="19" t="s">
        <v>30</v>
      </c>
      <c r="B10" s="67" t="s">
        <v>27</v>
      </c>
      <c r="C10" s="67" t="s">
        <v>27</v>
      </c>
      <c r="D10" s="67" t="s">
        <v>27</v>
      </c>
      <c r="E10" s="67" t="s">
        <v>27</v>
      </c>
      <c r="F10" s="67" t="s">
        <v>27</v>
      </c>
      <c r="G10" s="67" t="s">
        <v>27</v>
      </c>
      <c r="H10" s="67" t="s">
        <v>27</v>
      </c>
      <c r="I10" s="67" t="s">
        <v>27</v>
      </c>
      <c r="J10" s="67" t="s">
        <v>27</v>
      </c>
      <c r="K10" s="67" t="s">
        <v>27</v>
      </c>
      <c r="L10" s="67" t="s">
        <v>27</v>
      </c>
      <c r="M10" s="67" t="s">
        <v>27</v>
      </c>
      <c r="N10" s="67" t="s">
        <v>27</v>
      </c>
      <c r="O10" s="67" t="s">
        <v>27</v>
      </c>
      <c r="P10" s="67" t="s">
        <v>27</v>
      </c>
      <c r="Q10" s="67" t="s">
        <v>27</v>
      </c>
      <c r="R10" s="67" t="s">
        <v>27</v>
      </c>
      <c r="S10" s="67" t="s">
        <v>27</v>
      </c>
      <c r="T10" s="67" t="s">
        <v>27</v>
      </c>
      <c r="U10" s="67" t="s">
        <v>27</v>
      </c>
      <c r="V10" s="67" t="s">
        <v>27</v>
      </c>
    </row>
    <row r="11" spans="1:23" x14ac:dyDescent="0.35">
      <c r="A11" s="19" t="s">
        <v>1</v>
      </c>
      <c r="B11" s="67" t="s">
        <v>27</v>
      </c>
      <c r="C11" s="67" t="s">
        <v>27</v>
      </c>
      <c r="D11" s="67" t="s">
        <v>27</v>
      </c>
      <c r="E11" s="67" t="s">
        <v>27</v>
      </c>
      <c r="F11" s="67" t="s">
        <v>27</v>
      </c>
      <c r="G11" s="67" t="s">
        <v>27</v>
      </c>
      <c r="H11" s="67" t="s">
        <v>27</v>
      </c>
      <c r="I11" s="67" t="s">
        <v>27</v>
      </c>
      <c r="J11" s="67" t="s">
        <v>27</v>
      </c>
      <c r="K11" s="67" t="s">
        <v>27</v>
      </c>
      <c r="L11" s="67" t="s">
        <v>27</v>
      </c>
      <c r="M11" s="67" t="s">
        <v>27</v>
      </c>
      <c r="N11" s="67" t="s">
        <v>27</v>
      </c>
      <c r="O11" s="67" t="s">
        <v>27</v>
      </c>
      <c r="P11" s="67" t="s">
        <v>27</v>
      </c>
      <c r="Q11" s="67" t="s">
        <v>27</v>
      </c>
      <c r="R11" s="67" t="s">
        <v>27</v>
      </c>
      <c r="S11" s="67" t="s">
        <v>27</v>
      </c>
      <c r="T11" s="67" t="s">
        <v>27</v>
      </c>
      <c r="U11" s="67" t="s">
        <v>27</v>
      </c>
      <c r="V11" s="67" t="s">
        <v>27</v>
      </c>
    </row>
    <row r="12" spans="1:23" x14ac:dyDescent="0.35">
      <c r="A12" s="19" t="s">
        <v>2</v>
      </c>
      <c r="B12" s="67" t="s">
        <v>27</v>
      </c>
      <c r="C12" s="67" t="s">
        <v>27</v>
      </c>
      <c r="D12" s="67" t="s">
        <v>27</v>
      </c>
      <c r="E12" s="67" t="s">
        <v>27</v>
      </c>
      <c r="F12" s="67" t="s">
        <v>27</v>
      </c>
      <c r="G12" s="67" t="s">
        <v>27</v>
      </c>
      <c r="H12" s="67" t="s">
        <v>27</v>
      </c>
      <c r="I12" s="67" t="s">
        <v>27</v>
      </c>
      <c r="J12" s="67" t="s">
        <v>27</v>
      </c>
      <c r="K12" s="67" t="s">
        <v>27</v>
      </c>
      <c r="L12" s="67" t="s">
        <v>27</v>
      </c>
      <c r="M12" s="67" t="s">
        <v>27</v>
      </c>
      <c r="N12" s="67" t="s">
        <v>27</v>
      </c>
      <c r="O12" s="67" t="s">
        <v>27</v>
      </c>
      <c r="P12" s="67" t="s">
        <v>27</v>
      </c>
      <c r="Q12" s="67" t="s">
        <v>27</v>
      </c>
      <c r="R12" s="67" t="s">
        <v>27</v>
      </c>
      <c r="S12" s="67" t="s">
        <v>27</v>
      </c>
      <c r="T12" s="67" t="s">
        <v>27</v>
      </c>
      <c r="U12" s="67" t="s">
        <v>27</v>
      </c>
      <c r="V12" s="67" t="s">
        <v>27</v>
      </c>
    </row>
    <row r="13" spans="1:23" ht="29" x14ac:dyDescent="0.35">
      <c r="A13" s="19" t="s">
        <v>3</v>
      </c>
      <c r="B13" s="67" t="s">
        <v>27</v>
      </c>
      <c r="C13" s="67" t="s">
        <v>27</v>
      </c>
      <c r="D13" s="67" t="s">
        <v>27</v>
      </c>
      <c r="E13" s="67" t="s">
        <v>27</v>
      </c>
      <c r="F13" s="67" t="s">
        <v>27</v>
      </c>
      <c r="G13" s="67" t="s">
        <v>27</v>
      </c>
      <c r="H13" s="67" t="s">
        <v>27</v>
      </c>
      <c r="I13" s="67" t="s">
        <v>27</v>
      </c>
      <c r="J13" s="67" t="s">
        <v>27</v>
      </c>
      <c r="K13" s="67" t="s">
        <v>27</v>
      </c>
      <c r="L13" s="67" t="s">
        <v>27</v>
      </c>
      <c r="M13" s="67" t="s">
        <v>27</v>
      </c>
      <c r="N13" s="67" t="s">
        <v>27</v>
      </c>
      <c r="O13" s="67" t="s">
        <v>27</v>
      </c>
      <c r="P13" s="67" t="s">
        <v>27</v>
      </c>
      <c r="Q13" s="67" t="s">
        <v>27</v>
      </c>
      <c r="R13" s="67" t="s">
        <v>27</v>
      </c>
      <c r="S13" s="67" t="s">
        <v>27</v>
      </c>
      <c r="T13" s="67" t="s">
        <v>27</v>
      </c>
      <c r="U13" s="67" t="s">
        <v>27</v>
      </c>
      <c r="V13" s="67" t="s">
        <v>27</v>
      </c>
    </row>
    <row r="14" spans="1:23" ht="43.5" x14ac:dyDescent="0.35">
      <c r="A14" s="19" t="s">
        <v>4</v>
      </c>
      <c r="B14" s="67">
        <v>80</v>
      </c>
      <c r="C14" s="67">
        <v>18</v>
      </c>
      <c r="D14" s="67">
        <v>14</v>
      </c>
      <c r="E14" s="67">
        <v>1</v>
      </c>
      <c r="F14" s="67">
        <v>0</v>
      </c>
      <c r="G14" s="67">
        <v>0</v>
      </c>
      <c r="H14" s="67">
        <v>0</v>
      </c>
      <c r="I14" s="67">
        <v>0</v>
      </c>
      <c r="J14" s="67">
        <v>2</v>
      </c>
      <c r="K14" s="67">
        <v>0</v>
      </c>
      <c r="L14" s="67">
        <v>0</v>
      </c>
      <c r="M14" s="67">
        <v>4</v>
      </c>
      <c r="N14" s="67">
        <v>2</v>
      </c>
      <c r="O14" s="67">
        <v>0</v>
      </c>
      <c r="P14" s="67">
        <v>0</v>
      </c>
      <c r="Q14" s="67">
        <v>1</v>
      </c>
      <c r="R14" s="67">
        <v>0</v>
      </c>
      <c r="S14" s="67">
        <v>2</v>
      </c>
      <c r="T14" s="67">
        <v>2</v>
      </c>
      <c r="U14" s="67">
        <v>0</v>
      </c>
      <c r="V14" s="67">
        <v>35</v>
      </c>
      <c r="W14" s="2"/>
    </row>
    <row r="15" spans="1:23" ht="15" customHeight="1" x14ac:dyDescent="0.35">
      <c r="A15" s="19" t="s">
        <v>5</v>
      </c>
      <c r="B15" s="67" t="s">
        <v>27</v>
      </c>
      <c r="C15" s="67" t="s">
        <v>27</v>
      </c>
      <c r="D15" s="67" t="s">
        <v>27</v>
      </c>
      <c r="E15" s="67" t="s">
        <v>27</v>
      </c>
      <c r="F15" s="67" t="s">
        <v>27</v>
      </c>
      <c r="G15" s="67" t="s">
        <v>27</v>
      </c>
      <c r="H15" s="67" t="s">
        <v>27</v>
      </c>
      <c r="I15" s="67" t="s">
        <v>27</v>
      </c>
      <c r="J15" s="67" t="s">
        <v>27</v>
      </c>
      <c r="K15" s="67" t="s">
        <v>27</v>
      </c>
      <c r="L15" s="67" t="s">
        <v>27</v>
      </c>
      <c r="M15" s="67" t="s">
        <v>27</v>
      </c>
      <c r="N15" s="67" t="s">
        <v>27</v>
      </c>
      <c r="O15" s="67" t="s">
        <v>27</v>
      </c>
      <c r="P15" s="67" t="s">
        <v>27</v>
      </c>
      <c r="Q15" s="67" t="s">
        <v>27</v>
      </c>
      <c r="R15" s="67" t="s">
        <v>27</v>
      </c>
      <c r="S15" s="67" t="s">
        <v>27</v>
      </c>
      <c r="T15" s="67" t="s">
        <v>27</v>
      </c>
      <c r="U15" s="67" t="s">
        <v>27</v>
      </c>
      <c r="V15" s="67" t="s">
        <v>27</v>
      </c>
    </row>
    <row r="16" spans="1:23" ht="30" customHeight="1" x14ac:dyDescent="0.35">
      <c r="A16" s="19" t="s">
        <v>6</v>
      </c>
      <c r="B16" s="67" t="s">
        <v>27</v>
      </c>
      <c r="C16" s="67" t="s">
        <v>27</v>
      </c>
      <c r="D16" s="67" t="s">
        <v>27</v>
      </c>
      <c r="E16" s="67" t="s">
        <v>27</v>
      </c>
      <c r="F16" s="67" t="s">
        <v>27</v>
      </c>
      <c r="G16" s="67" t="s">
        <v>27</v>
      </c>
      <c r="H16" s="67" t="s">
        <v>27</v>
      </c>
      <c r="I16" s="67" t="s">
        <v>27</v>
      </c>
      <c r="J16" s="67" t="s">
        <v>27</v>
      </c>
      <c r="K16" s="67" t="s">
        <v>27</v>
      </c>
      <c r="L16" s="67" t="s">
        <v>27</v>
      </c>
      <c r="M16" s="67" t="s">
        <v>27</v>
      </c>
      <c r="N16" s="67" t="s">
        <v>27</v>
      </c>
      <c r="O16" s="67" t="s">
        <v>27</v>
      </c>
      <c r="P16" s="67" t="s">
        <v>27</v>
      </c>
      <c r="Q16" s="67" t="s">
        <v>27</v>
      </c>
      <c r="R16" s="67" t="s">
        <v>27</v>
      </c>
      <c r="S16" s="67" t="s">
        <v>27</v>
      </c>
      <c r="T16" s="67" t="s">
        <v>27</v>
      </c>
      <c r="U16" s="67" t="s">
        <v>27</v>
      </c>
      <c r="V16" s="67" t="s">
        <v>27</v>
      </c>
    </row>
    <row r="17" spans="1:23" ht="15" customHeight="1" x14ac:dyDescent="0.35">
      <c r="A17" s="19" t="s">
        <v>57</v>
      </c>
      <c r="B17" s="67" t="s">
        <v>27</v>
      </c>
      <c r="C17" s="67" t="s">
        <v>27</v>
      </c>
      <c r="D17" s="67" t="s">
        <v>27</v>
      </c>
      <c r="E17" s="67" t="s">
        <v>27</v>
      </c>
      <c r="F17" s="67" t="s">
        <v>27</v>
      </c>
      <c r="G17" s="67" t="s">
        <v>27</v>
      </c>
      <c r="H17" s="67" t="s">
        <v>27</v>
      </c>
      <c r="I17" s="67" t="s">
        <v>27</v>
      </c>
      <c r="J17" s="67" t="s">
        <v>27</v>
      </c>
      <c r="K17" s="67" t="s">
        <v>27</v>
      </c>
      <c r="L17" s="67" t="s">
        <v>27</v>
      </c>
      <c r="M17" s="67" t="s">
        <v>27</v>
      </c>
      <c r="N17" s="67" t="s">
        <v>27</v>
      </c>
      <c r="O17" s="67" t="s">
        <v>27</v>
      </c>
      <c r="P17" s="67" t="s">
        <v>27</v>
      </c>
      <c r="Q17" s="67" t="s">
        <v>27</v>
      </c>
      <c r="R17" s="67" t="s">
        <v>27</v>
      </c>
      <c r="S17" s="67" t="s">
        <v>27</v>
      </c>
      <c r="T17" s="67" t="s">
        <v>27</v>
      </c>
      <c r="U17" s="67" t="s">
        <v>27</v>
      </c>
      <c r="V17" s="67" t="s">
        <v>27</v>
      </c>
    </row>
    <row r="18" spans="1:23" s="8" customFormat="1" ht="45" customHeight="1" x14ac:dyDescent="0.35">
      <c r="A18" s="88" t="s">
        <v>7</v>
      </c>
      <c r="B18" s="43"/>
      <c r="C18" s="43"/>
      <c r="D18" s="66"/>
      <c r="E18" s="66"/>
      <c r="F18" s="66"/>
      <c r="G18" s="66"/>
      <c r="H18" s="66"/>
      <c r="I18" s="66"/>
      <c r="J18" s="66"/>
      <c r="K18" s="66"/>
      <c r="L18" s="66"/>
      <c r="M18" s="66"/>
      <c r="N18" s="66"/>
      <c r="O18" s="66"/>
      <c r="P18" s="66"/>
      <c r="Q18" s="66"/>
      <c r="R18" s="66"/>
      <c r="S18" s="66"/>
      <c r="T18" s="66"/>
      <c r="U18" s="68"/>
      <c r="V18" s="68"/>
      <c r="W18" s="51" t="s">
        <v>94</v>
      </c>
    </row>
    <row r="19" spans="1:23" x14ac:dyDescent="0.35">
      <c r="A19" s="32" t="s">
        <v>89</v>
      </c>
      <c r="B19" s="67">
        <v>11</v>
      </c>
      <c r="C19" s="67">
        <v>1</v>
      </c>
      <c r="D19" s="67">
        <v>0</v>
      </c>
      <c r="E19" s="67">
        <v>0</v>
      </c>
      <c r="F19" s="67">
        <v>0</v>
      </c>
      <c r="G19" s="67">
        <v>0</v>
      </c>
      <c r="H19" s="67">
        <v>0</v>
      </c>
      <c r="I19" s="67">
        <v>0</v>
      </c>
      <c r="J19" s="67">
        <v>0</v>
      </c>
      <c r="K19" s="67">
        <v>0</v>
      </c>
      <c r="L19" s="67">
        <v>0</v>
      </c>
      <c r="M19" s="67">
        <v>1</v>
      </c>
      <c r="N19" s="67">
        <v>0</v>
      </c>
      <c r="O19" s="67">
        <v>0</v>
      </c>
      <c r="P19" s="67">
        <v>0</v>
      </c>
      <c r="Q19" s="67">
        <v>0</v>
      </c>
      <c r="R19" s="67">
        <v>0</v>
      </c>
      <c r="S19" s="67">
        <v>0</v>
      </c>
      <c r="T19" s="67">
        <v>0</v>
      </c>
      <c r="U19" s="67">
        <v>0</v>
      </c>
      <c r="V19" s="67">
        <v>0</v>
      </c>
      <c r="W19" s="51" t="s">
        <v>105</v>
      </c>
    </row>
    <row r="20" spans="1:23" x14ac:dyDescent="0.35">
      <c r="A20" s="32" t="s">
        <v>90</v>
      </c>
      <c r="B20" s="67">
        <v>0</v>
      </c>
      <c r="C20" s="67">
        <v>0</v>
      </c>
      <c r="D20" s="67">
        <v>0</v>
      </c>
      <c r="E20" s="67">
        <v>0</v>
      </c>
      <c r="F20" s="67">
        <v>0</v>
      </c>
      <c r="G20" s="67">
        <v>0</v>
      </c>
      <c r="H20" s="67">
        <v>0</v>
      </c>
      <c r="I20" s="67">
        <v>0</v>
      </c>
      <c r="J20" s="67">
        <v>0</v>
      </c>
      <c r="K20" s="67">
        <v>0</v>
      </c>
      <c r="L20" s="67">
        <v>0</v>
      </c>
      <c r="M20" s="67">
        <v>0</v>
      </c>
      <c r="N20" s="67">
        <v>0</v>
      </c>
      <c r="O20" s="67">
        <v>0</v>
      </c>
      <c r="P20" s="67">
        <v>0</v>
      </c>
      <c r="Q20" s="67">
        <v>0</v>
      </c>
      <c r="R20" s="67">
        <v>0</v>
      </c>
      <c r="S20" s="67">
        <v>0</v>
      </c>
      <c r="T20" s="67">
        <v>0</v>
      </c>
      <c r="U20" s="67">
        <v>0</v>
      </c>
      <c r="V20" s="67">
        <v>0</v>
      </c>
      <c r="W20" s="51" t="s">
        <v>106</v>
      </c>
    </row>
    <row r="21" spans="1:23" x14ac:dyDescent="0.35">
      <c r="A21" s="32" t="s">
        <v>91</v>
      </c>
      <c r="B21" s="67">
        <v>0</v>
      </c>
      <c r="C21" s="67">
        <v>0</v>
      </c>
      <c r="D21" s="67">
        <v>1</v>
      </c>
      <c r="E21" s="67">
        <v>0</v>
      </c>
      <c r="F21" s="67">
        <v>0</v>
      </c>
      <c r="G21" s="67">
        <v>0</v>
      </c>
      <c r="H21" s="67">
        <v>0</v>
      </c>
      <c r="I21" s="67">
        <v>0</v>
      </c>
      <c r="J21" s="67">
        <v>0</v>
      </c>
      <c r="K21" s="67">
        <v>0</v>
      </c>
      <c r="L21" s="67">
        <v>0</v>
      </c>
      <c r="M21" s="67">
        <v>0</v>
      </c>
      <c r="N21" s="67">
        <v>0</v>
      </c>
      <c r="O21" s="67">
        <v>0</v>
      </c>
      <c r="P21" s="67">
        <v>0</v>
      </c>
      <c r="Q21" s="67">
        <v>0</v>
      </c>
      <c r="R21" s="67">
        <v>0</v>
      </c>
      <c r="S21" s="67">
        <v>0</v>
      </c>
      <c r="T21" s="67">
        <v>0</v>
      </c>
      <c r="U21" s="67">
        <v>0</v>
      </c>
      <c r="V21" s="67">
        <v>0</v>
      </c>
      <c r="W21" s="51" t="s">
        <v>107</v>
      </c>
    </row>
    <row r="22" spans="1:23" x14ac:dyDescent="0.35">
      <c r="A22" s="32" t="s">
        <v>92</v>
      </c>
      <c r="B22" s="67">
        <v>17</v>
      </c>
      <c r="C22" s="67">
        <v>2</v>
      </c>
      <c r="D22" s="67">
        <v>2</v>
      </c>
      <c r="E22" s="67">
        <v>0</v>
      </c>
      <c r="F22" s="67">
        <v>0</v>
      </c>
      <c r="G22" s="67">
        <v>0</v>
      </c>
      <c r="H22" s="67">
        <v>0</v>
      </c>
      <c r="I22" s="67">
        <v>0</v>
      </c>
      <c r="J22" s="67">
        <v>0</v>
      </c>
      <c r="K22" s="67">
        <v>0</v>
      </c>
      <c r="L22" s="67">
        <v>0</v>
      </c>
      <c r="M22" s="67">
        <v>1</v>
      </c>
      <c r="N22" s="67">
        <v>0</v>
      </c>
      <c r="O22" s="67">
        <v>0</v>
      </c>
      <c r="P22" s="67">
        <v>0</v>
      </c>
      <c r="Q22" s="67">
        <v>1</v>
      </c>
      <c r="R22" s="67">
        <v>0</v>
      </c>
      <c r="S22" s="67">
        <v>1</v>
      </c>
      <c r="T22" s="67">
        <v>0</v>
      </c>
      <c r="U22" s="67">
        <v>0</v>
      </c>
      <c r="V22" s="67">
        <v>1</v>
      </c>
      <c r="W22" s="51" t="s">
        <v>108</v>
      </c>
    </row>
    <row r="23" spans="1:23" x14ac:dyDescent="0.35">
      <c r="A23" s="32" t="s">
        <v>93</v>
      </c>
      <c r="B23" s="67">
        <v>1</v>
      </c>
      <c r="C23" s="67">
        <v>0</v>
      </c>
      <c r="D23" s="67">
        <v>1</v>
      </c>
      <c r="E23" s="67">
        <v>0</v>
      </c>
      <c r="F23" s="67">
        <v>0</v>
      </c>
      <c r="G23" s="67">
        <v>0</v>
      </c>
      <c r="H23" s="67">
        <v>0</v>
      </c>
      <c r="I23" s="67">
        <v>0</v>
      </c>
      <c r="J23" s="67">
        <v>0</v>
      </c>
      <c r="K23" s="67">
        <v>0</v>
      </c>
      <c r="L23" s="67">
        <v>0</v>
      </c>
      <c r="M23" s="67">
        <v>0</v>
      </c>
      <c r="N23" s="67">
        <v>0</v>
      </c>
      <c r="O23" s="67">
        <v>0</v>
      </c>
      <c r="P23" s="67">
        <v>0</v>
      </c>
      <c r="Q23" s="67">
        <v>0</v>
      </c>
      <c r="R23" s="67">
        <v>0</v>
      </c>
      <c r="S23" s="67">
        <v>0</v>
      </c>
      <c r="T23" s="67">
        <v>0</v>
      </c>
      <c r="U23" s="67">
        <v>0</v>
      </c>
      <c r="V23" s="67">
        <v>0</v>
      </c>
      <c r="W23" s="51" t="s">
        <v>109</v>
      </c>
    </row>
    <row r="24" spans="1:23" x14ac:dyDescent="0.35">
      <c r="A24" s="1" t="s">
        <v>101</v>
      </c>
      <c r="B24" s="66"/>
      <c r="C24" s="66"/>
      <c r="D24" s="66"/>
      <c r="E24" s="66"/>
      <c r="F24" s="66"/>
      <c r="G24" s="66"/>
      <c r="H24" s="66"/>
      <c r="I24" s="66"/>
      <c r="J24" s="66"/>
      <c r="K24" s="66"/>
      <c r="L24" s="66"/>
      <c r="M24" s="66"/>
      <c r="N24" s="66"/>
      <c r="O24" s="66"/>
      <c r="P24" s="66"/>
      <c r="Q24" s="66"/>
      <c r="R24" s="66"/>
      <c r="S24" s="66"/>
      <c r="T24" s="66"/>
      <c r="U24" s="66"/>
      <c r="V24" s="66"/>
      <c r="W24" s="51" t="s">
        <v>94</v>
      </c>
    </row>
    <row r="25" spans="1:23" x14ac:dyDescent="0.35">
      <c r="A25" s="32" t="s">
        <v>100</v>
      </c>
      <c r="B25" s="67">
        <v>10</v>
      </c>
      <c r="C25" s="67">
        <v>0</v>
      </c>
      <c r="D25" s="67">
        <v>9</v>
      </c>
      <c r="E25" s="67">
        <v>0</v>
      </c>
      <c r="F25" s="67">
        <v>0</v>
      </c>
      <c r="G25" s="67">
        <v>0</v>
      </c>
      <c r="H25" s="67">
        <v>0</v>
      </c>
      <c r="I25" s="67">
        <v>0</v>
      </c>
      <c r="J25" s="67">
        <v>0</v>
      </c>
      <c r="K25" s="67">
        <v>0</v>
      </c>
      <c r="L25" s="67">
        <v>0</v>
      </c>
      <c r="M25" s="67">
        <v>0</v>
      </c>
      <c r="N25" s="67">
        <v>0</v>
      </c>
      <c r="O25" s="67">
        <v>0</v>
      </c>
      <c r="P25" s="67">
        <v>0</v>
      </c>
      <c r="Q25" s="67">
        <v>0</v>
      </c>
      <c r="R25" s="67">
        <v>0</v>
      </c>
      <c r="S25" s="67">
        <v>0</v>
      </c>
      <c r="T25" s="67">
        <v>1</v>
      </c>
      <c r="U25" s="67">
        <v>0</v>
      </c>
      <c r="V25" s="67">
        <v>0</v>
      </c>
      <c r="W25" s="51" t="s">
        <v>110</v>
      </c>
    </row>
    <row r="26" spans="1:23" ht="30" customHeight="1" x14ac:dyDescent="0.35">
      <c r="A26" s="32" t="s">
        <v>116</v>
      </c>
      <c r="B26" s="67">
        <v>9</v>
      </c>
      <c r="C26" s="67">
        <v>3</v>
      </c>
      <c r="D26" s="67">
        <v>2</v>
      </c>
      <c r="E26" s="67">
        <v>0</v>
      </c>
      <c r="F26" s="67">
        <v>0</v>
      </c>
      <c r="G26" s="67">
        <v>0</v>
      </c>
      <c r="H26" s="67">
        <v>0</v>
      </c>
      <c r="I26" s="67">
        <v>0</v>
      </c>
      <c r="J26" s="67">
        <v>0</v>
      </c>
      <c r="K26" s="67">
        <v>0</v>
      </c>
      <c r="L26" s="67">
        <v>0</v>
      </c>
      <c r="M26" s="67">
        <v>0</v>
      </c>
      <c r="N26" s="67">
        <v>0</v>
      </c>
      <c r="O26" s="67">
        <v>0</v>
      </c>
      <c r="P26" s="67">
        <v>0</v>
      </c>
      <c r="Q26" s="67">
        <v>0</v>
      </c>
      <c r="R26" s="67">
        <v>0</v>
      </c>
      <c r="S26" s="67">
        <v>0</v>
      </c>
      <c r="T26" s="67">
        <v>0</v>
      </c>
      <c r="U26" s="67">
        <v>0</v>
      </c>
      <c r="V26" s="67">
        <v>0</v>
      </c>
      <c r="W26" s="51" t="s">
        <v>127</v>
      </c>
    </row>
    <row r="27" spans="1:23" x14ac:dyDescent="0.35">
      <c r="A27" s="32" t="s">
        <v>117</v>
      </c>
      <c r="B27" s="67">
        <v>4</v>
      </c>
      <c r="C27" s="67">
        <v>3</v>
      </c>
      <c r="D27" s="67">
        <v>0</v>
      </c>
      <c r="E27" s="67">
        <v>0</v>
      </c>
      <c r="F27" s="67">
        <v>0</v>
      </c>
      <c r="G27" s="67">
        <v>0</v>
      </c>
      <c r="H27" s="67">
        <v>0</v>
      </c>
      <c r="I27" s="67">
        <v>0</v>
      </c>
      <c r="J27" s="67">
        <v>0</v>
      </c>
      <c r="K27" s="67">
        <v>0</v>
      </c>
      <c r="L27" s="67">
        <v>0</v>
      </c>
      <c r="M27" s="67">
        <v>1</v>
      </c>
      <c r="N27" s="67">
        <v>0</v>
      </c>
      <c r="O27" s="67">
        <v>0</v>
      </c>
      <c r="P27" s="67">
        <v>0</v>
      </c>
      <c r="Q27" s="67">
        <v>0</v>
      </c>
      <c r="R27" s="67">
        <v>0</v>
      </c>
      <c r="S27" s="67">
        <v>0</v>
      </c>
      <c r="T27" s="67">
        <v>0</v>
      </c>
      <c r="U27" s="67">
        <v>0</v>
      </c>
      <c r="V27" s="67">
        <v>0</v>
      </c>
      <c r="W27" s="51" t="s">
        <v>128</v>
      </c>
    </row>
    <row r="28" spans="1:23" x14ac:dyDescent="0.35">
      <c r="A28" s="32" t="s">
        <v>118</v>
      </c>
      <c r="B28" s="67">
        <v>2</v>
      </c>
      <c r="C28" s="67">
        <v>0</v>
      </c>
      <c r="D28" s="67">
        <v>1</v>
      </c>
      <c r="E28" s="67">
        <v>0</v>
      </c>
      <c r="F28" s="67">
        <v>0</v>
      </c>
      <c r="G28" s="67">
        <v>0</v>
      </c>
      <c r="H28" s="67">
        <v>0</v>
      </c>
      <c r="I28" s="67">
        <v>0</v>
      </c>
      <c r="J28" s="67">
        <v>0</v>
      </c>
      <c r="K28" s="67">
        <v>0</v>
      </c>
      <c r="L28" s="67">
        <v>0</v>
      </c>
      <c r="M28" s="67">
        <v>0</v>
      </c>
      <c r="N28" s="67">
        <v>0</v>
      </c>
      <c r="O28" s="67">
        <v>0</v>
      </c>
      <c r="P28" s="67">
        <v>0</v>
      </c>
      <c r="Q28" s="67">
        <v>0</v>
      </c>
      <c r="R28" s="67">
        <v>0</v>
      </c>
      <c r="S28" s="67">
        <v>0</v>
      </c>
      <c r="T28" s="67">
        <v>0</v>
      </c>
      <c r="U28" s="67">
        <v>0</v>
      </c>
      <c r="V28" s="67">
        <v>0</v>
      </c>
      <c r="W28" s="51" t="s">
        <v>130</v>
      </c>
    </row>
    <row r="29" spans="1:23" ht="29" x14ac:dyDescent="0.35">
      <c r="A29" s="32" t="s">
        <v>119</v>
      </c>
      <c r="B29" s="67">
        <v>3</v>
      </c>
      <c r="C29" s="67">
        <v>1</v>
      </c>
      <c r="D29" s="67">
        <v>0</v>
      </c>
      <c r="E29" s="67">
        <v>0</v>
      </c>
      <c r="F29" s="67">
        <v>0</v>
      </c>
      <c r="G29" s="67">
        <v>0</v>
      </c>
      <c r="H29" s="67">
        <v>0</v>
      </c>
      <c r="I29" s="67">
        <v>0</v>
      </c>
      <c r="J29" s="67">
        <v>0</v>
      </c>
      <c r="K29" s="67">
        <v>0</v>
      </c>
      <c r="L29" s="67">
        <v>0</v>
      </c>
      <c r="M29" s="67">
        <v>0</v>
      </c>
      <c r="N29" s="67">
        <v>0</v>
      </c>
      <c r="O29" s="67">
        <v>0</v>
      </c>
      <c r="P29" s="67">
        <v>0</v>
      </c>
      <c r="Q29" s="67">
        <v>0</v>
      </c>
      <c r="R29" s="67">
        <v>0</v>
      </c>
      <c r="S29" s="67">
        <v>0</v>
      </c>
      <c r="T29" s="67">
        <v>0</v>
      </c>
      <c r="U29" s="67">
        <v>0</v>
      </c>
      <c r="V29" s="67">
        <v>0</v>
      </c>
      <c r="W29" s="51" t="s">
        <v>129</v>
      </c>
    </row>
    <row r="30" spans="1:23" x14ac:dyDescent="0.35">
      <c r="A30" s="32" t="s">
        <v>120</v>
      </c>
      <c r="B30" s="67">
        <v>6</v>
      </c>
      <c r="C30" s="67">
        <v>1</v>
      </c>
      <c r="D30" s="67">
        <v>2</v>
      </c>
      <c r="E30" s="67">
        <v>0</v>
      </c>
      <c r="F30" s="67">
        <v>0</v>
      </c>
      <c r="G30" s="67">
        <v>0</v>
      </c>
      <c r="H30" s="67">
        <v>0</v>
      </c>
      <c r="I30" s="67">
        <v>0</v>
      </c>
      <c r="J30" s="67">
        <v>0</v>
      </c>
      <c r="K30" s="67">
        <v>0</v>
      </c>
      <c r="L30" s="67">
        <v>0</v>
      </c>
      <c r="M30" s="67">
        <v>0</v>
      </c>
      <c r="N30" s="67">
        <v>0</v>
      </c>
      <c r="O30" s="67">
        <v>0</v>
      </c>
      <c r="P30" s="67">
        <v>0</v>
      </c>
      <c r="Q30" s="67">
        <v>0</v>
      </c>
      <c r="R30" s="67">
        <v>0</v>
      </c>
      <c r="S30" s="67">
        <v>0</v>
      </c>
      <c r="T30" s="67">
        <v>0</v>
      </c>
      <c r="U30" s="67">
        <v>0</v>
      </c>
      <c r="V30" s="67">
        <v>0</v>
      </c>
      <c r="W30" s="51" t="s">
        <v>131</v>
      </c>
    </row>
    <row r="31" spans="1:23" x14ac:dyDescent="0.35">
      <c r="A31" s="32" t="s">
        <v>124</v>
      </c>
      <c r="B31" s="91"/>
      <c r="C31" s="73"/>
      <c r="D31" s="91"/>
      <c r="E31" s="73"/>
      <c r="F31" s="91"/>
      <c r="G31" s="73"/>
      <c r="H31" s="91"/>
      <c r="I31" s="73"/>
      <c r="J31" s="51"/>
      <c r="K31"/>
      <c r="L31"/>
      <c r="M31"/>
      <c r="N31"/>
      <c r="O31"/>
      <c r="P31"/>
      <c r="Q31"/>
      <c r="R31"/>
      <c r="S31"/>
      <c r="T31"/>
      <c r="U31"/>
      <c r="V31"/>
      <c r="W31"/>
    </row>
    <row r="32" spans="1:23" x14ac:dyDescent="0.35">
      <c r="A32" s="35" t="s">
        <v>125</v>
      </c>
      <c r="B32" s="67" t="s">
        <v>27</v>
      </c>
      <c r="C32" s="67" t="s">
        <v>27</v>
      </c>
      <c r="D32" s="67" t="s">
        <v>27</v>
      </c>
      <c r="E32" s="67" t="s">
        <v>27</v>
      </c>
      <c r="F32" s="67" t="s">
        <v>27</v>
      </c>
      <c r="G32" s="67" t="s">
        <v>27</v>
      </c>
      <c r="H32" s="67" t="s">
        <v>27</v>
      </c>
      <c r="I32" s="67" t="s">
        <v>27</v>
      </c>
      <c r="J32" s="67" t="s">
        <v>27</v>
      </c>
      <c r="K32" s="67" t="s">
        <v>27</v>
      </c>
      <c r="L32" s="67" t="s">
        <v>27</v>
      </c>
      <c r="M32" s="67" t="s">
        <v>27</v>
      </c>
      <c r="N32" s="67" t="s">
        <v>27</v>
      </c>
      <c r="O32" s="67" t="s">
        <v>27</v>
      </c>
      <c r="P32" s="67" t="s">
        <v>27</v>
      </c>
      <c r="Q32" s="67" t="s">
        <v>27</v>
      </c>
      <c r="R32" s="67" t="s">
        <v>27</v>
      </c>
      <c r="S32" s="67" t="s">
        <v>27</v>
      </c>
      <c r="T32" s="67" t="s">
        <v>27</v>
      </c>
      <c r="U32" s="67" t="s">
        <v>27</v>
      </c>
      <c r="V32" s="67" t="s">
        <v>27</v>
      </c>
      <c r="W32"/>
    </row>
    <row r="33" spans="1:23" x14ac:dyDescent="0.35">
      <c r="A33" s="35" t="s">
        <v>126</v>
      </c>
      <c r="B33" s="67" t="s">
        <v>27</v>
      </c>
      <c r="C33" s="67" t="s">
        <v>27</v>
      </c>
      <c r="D33" s="67" t="s">
        <v>27</v>
      </c>
      <c r="E33" s="67" t="s">
        <v>27</v>
      </c>
      <c r="F33" s="67" t="s">
        <v>27</v>
      </c>
      <c r="G33" s="67" t="s">
        <v>27</v>
      </c>
      <c r="H33" s="67" t="s">
        <v>27</v>
      </c>
      <c r="I33" s="67" t="s">
        <v>27</v>
      </c>
      <c r="J33" s="67" t="s">
        <v>27</v>
      </c>
      <c r="K33" s="67" t="s">
        <v>27</v>
      </c>
      <c r="L33" s="67" t="s">
        <v>27</v>
      </c>
      <c r="M33" s="67" t="s">
        <v>27</v>
      </c>
      <c r="N33" s="67" t="s">
        <v>27</v>
      </c>
      <c r="O33" s="67" t="s">
        <v>27</v>
      </c>
      <c r="P33" s="67" t="s">
        <v>27</v>
      </c>
      <c r="Q33" s="67" t="s">
        <v>27</v>
      </c>
      <c r="R33" s="67" t="s">
        <v>27</v>
      </c>
      <c r="S33" s="67" t="s">
        <v>27</v>
      </c>
      <c r="T33" s="67" t="s">
        <v>27</v>
      </c>
      <c r="U33" s="67" t="s">
        <v>27</v>
      </c>
      <c r="V33" s="67" t="s">
        <v>27</v>
      </c>
      <c r="W33"/>
    </row>
    <row r="34" spans="1:23" s="2" customFormat="1" ht="35.25" customHeight="1" x14ac:dyDescent="0.35">
      <c r="A34" s="43" t="s">
        <v>9</v>
      </c>
      <c r="B34" s="43"/>
      <c r="C34" s="43"/>
      <c r="D34" s="66"/>
      <c r="E34" s="66"/>
      <c r="F34" s="66"/>
      <c r="G34" s="66"/>
      <c r="H34" s="66"/>
      <c r="I34" s="66"/>
      <c r="J34" s="66"/>
      <c r="K34" s="66"/>
      <c r="L34" s="66"/>
      <c r="M34" s="66"/>
      <c r="N34" s="66"/>
      <c r="O34" s="66"/>
      <c r="P34" s="66"/>
      <c r="Q34" s="66"/>
      <c r="R34" s="66"/>
      <c r="S34" s="66"/>
      <c r="T34" s="66"/>
      <c r="U34" s="66"/>
      <c r="V34" s="66"/>
    </row>
    <row r="35" spans="1:23" ht="20.25" customHeight="1" x14ac:dyDescent="0.35">
      <c r="A35" s="19" t="s">
        <v>10</v>
      </c>
      <c r="B35" s="66"/>
      <c r="C35" s="66"/>
      <c r="D35" s="66"/>
      <c r="E35" s="66"/>
      <c r="F35" s="66"/>
      <c r="G35" s="66"/>
      <c r="H35" s="66"/>
      <c r="I35" s="66"/>
      <c r="J35" s="66"/>
      <c r="K35" s="66"/>
      <c r="L35" s="66"/>
      <c r="M35" s="66"/>
      <c r="N35" s="66"/>
      <c r="O35" s="66"/>
      <c r="P35" s="66"/>
      <c r="Q35" s="66"/>
      <c r="R35" s="66"/>
      <c r="S35" s="66"/>
      <c r="T35" s="66"/>
      <c r="U35" s="66"/>
      <c r="V35" s="66"/>
    </row>
    <row r="36" spans="1:23" x14ac:dyDescent="0.35">
      <c r="A36" s="60" t="s">
        <v>11</v>
      </c>
      <c r="B36" s="67" t="s">
        <v>27</v>
      </c>
      <c r="C36" s="67" t="s">
        <v>27</v>
      </c>
      <c r="D36" s="67" t="s">
        <v>27</v>
      </c>
      <c r="E36" s="67" t="s">
        <v>27</v>
      </c>
      <c r="F36" s="67" t="s">
        <v>27</v>
      </c>
      <c r="G36" s="67" t="s">
        <v>27</v>
      </c>
      <c r="H36" s="67" t="s">
        <v>27</v>
      </c>
      <c r="I36" s="67" t="s">
        <v>27</v>
      </c>
      <c r="J36" s="67" t="s">
        <v>27</v>
      </c>
      <c r="K36" s="67" t="s">
        <v>27</v>
      </c>
      <c r="L36" s="67" t="s">
        <v>27</v>
      </c>
      <c r="M36" s="67" t="s">
        <v>27</v>
      </c>
      <c r="N36" s="67" t="s">
        <v>27</v>
      </c>
      <c r="O36" s="67" t="s">
        <v>27</v>
      </c>
      <c r="P36" s="67" t="s">
        <v>27</v>
      </c>
      <c r="Q36" s="67" t="s">
        <v>27</v>
      </c>
      <c r="R36" s="67" t="s">
        <v>27</v>
      </c>
      <c r="S36" s="67" t="s">
        <v>27</v>
      </c>
      <c r="T36" s="67" t="s">
        <v>27</v>
      </c>
      <c r="U36" s="67" t="s">
        <v>27</v>
      </c>
      <c r="V36" s="67" t="s">
        <v>27</v>
      </c>
    </row>
    <row r="37" spans="1:23" x14ac:dyDescent="0.35">
      <c r="A37" s="60" t="s">
        <v>12</v>
      </c>
      <c r="B37" s="67" t="s">
        <v>27</v>
      </c>
      <c r="C37" s="67" t="s">
        <v>27</v>
      </c>
      <c r="D37" s="67" t="s">
        <v>27</v>
      </c>
      <c r="E37" s="67" t="s">
        <v>27</v>
      </c>
      <c r="F37" s="67" t="s">
        <v>27</v>
      </c>
      <c r="G37" s="67" t="s">
        <v>27</v>
      </c>
      <c r="H37" s="67" t="s">
        <v>27</v>
      </c>
      <c r="I37" s="67" t="s">
        <v>27</v>
      </c>
      <c r="J37" s="67" t="s">
        <v>27</v>
      </c>
      <c r="K37" s="67" t="s">
        <v>27</v>
      </c>
      <c r="L37" s="67" t="s">
        <v>27</v>
      </c>
      <c r="M37" s="67" t="s">
        <v>27</v>
      </c>
      <c r="N37" s="67" t="s">
        <v>27</v>
      </c>
      <c r="O37" s="67" t="s">
        <v>27</v>
      </c>
      <c r="P37" s="67" t="s">
        <v>27</v>
      </c>
      <c r="Q37" s="67" t="s">
        <v>27</v>
      </c>
      <c r="R37" s="67" t="s">
        <v>27</v>
      </c>
      <c r="S37" s="67" t="s">
        <v>27</v>
      </c>
      <c r="T37" s="67" t="s">
        <v>27</v>
      </c>
      <c r="U37" s="67" t="s">
        <v>27</v>
      </c>
      <c r="V37" s="67" t="s">
        <v>27</v>
      </c>
    </row>
    <row r="38" spans="1:23" x14ac:dyDescent="0.35">
      <c r="A38" s="60" t="s">
        <v>8</v>
      </c>
      <c r="B38" s="67" t="s">
        <v>27</v>
      </c>
      <c r="C38" s="67" t="s">
        <v>27</v>
      </c>
      <c r="D38" s="67" t="s">
        <v>27</v>
      </c>
      <c r="E38" s="67" t="s">
        <v>27</v>
      </c>
      <c r="F38" s="67" t="s">
        <v>27</v>
      </c>
      <c r="G38" s="67" t="s">
        <v>27</v>
      </c>
      <c r="H38" s="67" t="s">
        <v>27</v>
      </c>
      <c r="I38" s="67" t="s">
        <v>27</v>
      </c>
      <c r="J38" s="67" t="s">
        <v>27</v>
      </c>
      <c r="K38" s="67" t="s">
        <v>27</v>
      </c>
      <c r="L38" s="67" t="s">
        <v>27</v>
      </c>
      <c r="M38" s="67" t="s">
        <v>27</v>
      </c>
      <c r="N38" s="67" t="s">
        <v>27</v>
      </c>
      <c r="O38" s="67" t="s">
        <v>27</v>
      </c>
      <c r="P38" s="67" t="s">
        <v>27</v>
      </c>
      <c r="Q38" s="67" t="s">
        <v>27</v>
      </c>
      <c r="R38" s="67" t="s">
        <v>27</v>
      </c>
      <c r="S38" s="67" t="s">
        <v>27</v>
      </c>
      <c r="T38" s="67" t="s">
        <v>27</v>
      </c>
      <c r="U38" s="67" t="s">
        <v>27</v>
      </c>
      <c r="V38" s="67" t="s">
        <v>27</v>
      </c>
    </row>
    <row r="39" spans="1:23" x14ac:dyDescent="0.35">
      <c r="A39" s="19" t="s">
        <v>13</v>
      </c>
      <c r="B39" s="66"/>
      <c r="C39" s="66"/>
      <c r="D39" s="66"/>
      <c r="E39" s="66"/>
      <c r="F39" s="66"/>
      <c r="G39" s="66"/>
      <c r="H39" s="66"/>
      <c r="I39" s="66"/>
      <c r="J39" s="66"/>
      <c r="K39" s="66"/>
      <c r="L39" s="66"/>
      <c r="M39" s="66"/>
      <c r="N39" s="66"/>
      <c r="O39" s="66"/>
      <c r="P39" s="66"/>
      <c r="Q39" s="66"/>
      <c r="R39" s="66"/>
      <c r="S39" s="66"/>
      <c r="T39" s="66"/>
      <c r="U39" s="66"/>
      <c r="V39" s="66"/>
    </row>
    <row r="40" spans="1:23" x14ac:dyDescent="0.35">
      <c r="A40" s="60" t="s">
        <v>14</v>
      </c>
      <c r="B40" s="67" t="s">
        <v>27</v>
      </c>
      <c r="C40" s="67" t="s">
        <v>27</v>
      </c>
      <c r="D40" s="67" t="s">
        <v>27</v>
      </c>
      <c r="E40" s="67" t="s">
        <v>27</v>
      </c>
      <c r="F40" s="67" t="s">
        <v>27</v>
      </c>
      <c r="G40" s="67" t="s">
        <v>27</v>
      </c>
      <c r="H40" s="67" t="s">
        <v>27</v>
      </c>
      <c r="I40" s="67" t="s">
        <v>27</v>
      </c>
      <c r="J40" s="67" t="s">
        <v>27</v>
      </c>
      <c r="K40" s="67" t="s">
        <v>27</v>
      </c>
      <c r="L40" s="67" t="s">
        <v>27</v>
      </c>
      <c r="M40" s="67" t="s">
        <v>27</v>
      </c>
      <c r="N40" s="67" t="s">
        <v>27</v>
      </c>
      <c r="O40" s="67" t="s">
        <v>27</v>
      </c>
      <c r="P40" s="67" t="s">
        <v>27</v>
      </c>
      <c r="Q40" s="67" t="s">
        <v>27</v>
      </c>
      <c r="R40" s="67" t="s">
        <v>27</v>
      </c>
      <c r="S40" s="67" t="s">
        <v>27</v>
      </c>
      <c r="T40" s="67" t="s">
        <v>27</v>
      </c>
      <c r="U40" s="67" t="s">
        <v>27</v>
      </c>
      <c r="V40" s="67" t="s">
        <v>27</v>
      </c>
    </row>
    <row r="41" spans="1:23" x14ac:dyDescent="0.35">
      <c r="A41" s="19" t="s">
        <v>61</v>
      </c>
      <c r="B41" s="66"/>
      <c r="C41" s="66"/>
      <c r="D41" s="66"/>
      <c r="E41" s="66"/>
      <c r="F41" s="66"/>
      <c r="G41" s="66"/>
      <c r="H41" s="66"/>
      <c r="I41" s="66"/>
      <c r="J41" s="66"/>
      <c r="K41" s="66"/>
      <c r="L41" s="66"/>
      <c r="M41" s="66"/>
      <c r="N41" s="66"/>
      <c r="O41" s="66"/>
      <c r="P41" s="66"/>
      <c r="Q41" s="66"/>
      <c r="R41" s="66"/>
      <c r="S41" s="66"/>
      <c r="T41" s="66"/>
      <c r="U41" s="66"/>
      <c r="V41" s="66"/>
    </row>
    <row r="42" spans="1:23" x14ac:dyDescent="0.35">
      <c r="A42" s="60" t="s">
        <v>11</v>
      </c>
      <c r="B42" s="67" t="s">
        <v>27</v>
      </c>
      <c r="C42" s="67" t="s">
        <v>27</v>
      </c>
      <c r="D42" s="67" t="s">
        <v>27</v>
      </c>
      <c r="E42" s="67" t="s">
        <v>27</v>
      </c>
      <c r="F42" s="67" t="s">
        <v>27</v>
      </c>
      <c r="G42" s="67" t="s">
        <v>27</v>
      </c>
      <c r="H42" s="67" t="s">
        <v>27</v>
      </c>
      <c r="I42" s="67" t="s">
        <v>27</v>
      </c>
      <c r="J42" s="67" t="s">
        <v>27</v>
      </c>
      <c r="K42" s="67" t="s">
        <v>27</v>
      </c>
      <c r="L42" s="67" t="s">
        <v>27</v>
      </c>
      <c r="M42" s="67" t="s">
        <v>27</v>
      </c>
      <c r="N42" s="67" t="s">
        <v>27</v>
      </c>
      <c r="O42" s="67" t="s">
        <v>27</v>
      </c>
      <c r="P42" s="67" t="s">
        <v>27</v>
      </c>
      <c r="Q42" s="67" t="s">
        <v>27</v>
      </c>
      <c r="R42" s="67" t="s">
        <v>27</v>
      </c>
      <c r="S42" s="67" t="s">
        <v>27</v>
      </c>
      <c r="T42" s="67" t="s">
        <v>27</v>
      </c>
      <c r="U42" s="67" t="s">
        <v>27</v>
      </c>
      <c r="V42" s="67" t="s">
        <v>27</v>
      </c>
    </row>
    <row r="43" spans="1:23" x14ac:dyDescent="0.35">
      <c r="A43" s="60" t="s">
        <v>12</v>
      </c>
      <c r="B43" s="67" t="s">
        <v>27</v>
      </c>
      <c r="C43" s="67" t="s">
        <v>27</v>
      </c>
      <c r="D43" s="67" t="s">
        <v>27</v>
      </c>
      <c r="E43" s="67" t="s">
        <v>27</v>
      </c>
      <c r="F43" s="67" t="s">
        <v>27</v>
      </c>
      <c r="G43" s="67" t="s">
        <v>27</v>
      </c>
      <c r="H43" s="67" t="s">
        <v>27</v>
      </c>
      <c r="I43" s="67" t="s">
        <v>27</v>
      </c>
      <c r="J43" s="67" t="s">
        <v>27</v>
      </c>
      <c r="K43" s="67" t="s">
        <v>27</v>
      </c>
      <c r="L43" s="67" t="s">
        <v>27</v>
      </c>
      <c r="M43" s="67" t="s">
        <v>27</v>
      </c>
      <c r="N43" s="67" t="s">
        <v>27</v>
      </c>
      <c r="O43" s="67" t="s">
        <v>27</v>
      </c>
      <c r="P43" s="67" t="s">
        <v>27</v>
      </c>
      <c r="Q43" s="67" t="s">
        <v>27</v>
      </c>
      <c r="R43" s="67" t="s">
        <v>27</v>
      </c>
      <c r="S43" s="67" t="s">
        <v>27</v>
      </c>
      <c r="T43" s="67" t="s">
        <v>27</v>
      </c>
      <c r="U43" s="67" t="s">
        <v>27</v>
      </c>
      <c r="V43" s="67" t="s">
        <v>27</v>
      </c>
    </row>
    <row r="44" spans="1:23" x14ac:dyDescent="0.35">
      <c r="A44" s="60" t="s">
        <v>8</v>
      </c>
      <c r="B44" s="67" t="s">
        <v>27</v>
      </c>
      <c r="C44" s="67" t="s">
        <v>27</v>
      </c>
      <c r="D44" s="67" t="s">
        <v>27</v>
      </c>
      <c r="E44" s="67" t="s">
        <v>27</v>
      </c>
      <c r="F44" s="67" t="s">
        <v>27</v>
      </c>
      <c r="G44" s="67" t="s">
        <v>27</v>
      </c>
      <c r="H44" s="67" t="s">
        <v>27</v>
      </c>
      <c r="I44" s="67" t="s">
        <v>27</v>
      </c>
      <c r="J44" s="67" t="s">
        <v>27</v>
      </c>
      <c r="K44" s="67" t="s">
        <v>27</v>
      </c>
      <c r="L44" s="67" t="s">
        <v>27</v>
      </c>
      <c r="M44" s="67" t="s">
        <v>27</v>
      </c>
      <c r="N44" s="67" t="s">
        <v>27</v>
      </c>
      <c r="O44" s="67" t="s">
        <v>27</v>
      </c>
      <c r="P44" s="67" t="s">
        <v>27</v>
      </c>
      <c r="Q44" s="67" t="s">
        <v>27</v>
      </c>
      <c r="R44" s="67" t="s">
        <v>27</v>
      </c>
      <c r="S44" s="67" t="s">
        <v>27</v>
      </c>
      <c r="T44" s="67" t="s">
        <v>27</v>
      </c>
      <c r="U44" s="67" t="s">
        <v>27</v>
      </c>
      <c r="V44" s="67" t="s">
        <v>27</v>
      </c>
    </row>
    <row r="45" spans="1:23" x14ac:dyDescent="0.35">
      <c r="A45" s="19" t="s">
        <v>15</v>
      </c>
      <c r="B45" s="66"/>
      <c r="C45" s="66"/>
      <c r="D45" s="66"/>
      <c r="E45" s="66"/>
      <c r="F45" s="66"/>
      <c r="G45" s="66"/>
      <c r="H45" s="66"/>
      <c r="I45" s="66"/>
      <c r="J45" s="66"/>
      <c r="K45" s="66"/>
      <c r="L45" s="66"/>
      <c r="M45" s="66"/>
      <c r="N45" s="66"/>
      <c r="O45" s="66"/>
      <c r="P45" s="66"/>
      <c r="Q45" s="66"/>
      <c r="R45" s="66"/>
      <c r="S45" s="66"/>
      <c r="T45" s="66"/>
      <c r="U45" s="66"/>
      <c r="V45" s="66"/>
    </row>
    <row r="46" spans="1:23" x14ac:dyDescent="0.35">
      <c r="A46" s="60" t="s">
        <v>16</v>
      </c>
      <c r="B46" s="69">
        <v>1020</v>
      </c>
      <c r="C46" s="70">
        <v>896</v>
      </c>
      <c r="D46" s="70">
        <v>114</v>
      </c>
      <c r="E46" s="70">
        <v>13</v>
      </c>
      <c r="F46" s="70">
        <v>4</v>
      </c>
      <c r="G46" s="70">
        <v>5</v>
      </c>
      <c r="H46" s="67">
        <v>0</v>
      </c>
      <c r="I46" s="67">
        <v>0</v>
      </c>
      <c r="J46" s="70">
        <v>3</v>
      </c>
      <c r="K46" s="70">
        <v>10</v>
      </c>
      <c r="L46" s="70">
        <v>46</v>
      </c>
      <c r="M46" s="70">
        <v>124</v>
      </c>
      <c r="N46" s="70">
        <v>61</v>
      </c>
      <c r="O46" s="70">
        <v>80</v>
      </c>
      <c r="P46" s="70">
        <v>31</v>
      </c>
      <c r="Q46" s="70">
        <v>51</v>
      </c>
      <c r="R46" s="70">
        <v>15</v>
      </c>
      <c r="S46" s="70">
        <v>36</v>
      </c>
      <c r="T46" s="70">
        <v>100</v>
      </c>
      <c r="U46" s="70">
        <v>6</v>
      </c>
      <c r="V46" s="70">
        <v>88</v>
      </c>
    </row>
    <row r="47" spans="1:23" x14ac:dyDescent="0.35">
      <c r="A47" s="60" t="s">
        <v>12</v>
      </c>
      <c r="B47" s="67">
        <v>145</v>
      </c>
      <c r="C47" s="70">
        <v>123</v>
      </c>
      <c r="D47" s="70">
        <v>16</v>
      </c>
      <c r="E47" s="70">
        <v>3</v>
      </c>
      <c r="F47" s="70">
        <v>2</v>
      </c>
      <c r="G47" s="70">
        <v>1</v>
      </c>
      <c r="H47" s="67">
        <v>0</v>
      </c>
      <c r="I47" s="67">
        <v>0</v>
      </c>
      <c r="J47" s="70">
        <v>0</v>
      </c>
      <c r="K47" s="70">
        <v>5</v>
      </c>
      <c r="L47" s="70">
        <v>6</v>
      </c>
      <c r="M47" s="70">
        <v>16</v>
      </c>
      <c r="N47" s="70">
        <v>5</v>
      </c>
      <c r="O47" s="70">
        <v>10</v>
      </c>
      <c r="P47" s="70">
        <v>2</v>
      </c>
      <c r="Q47" s="70">
        <v>1</v>
      </c>
      <c r="R47" s="70">
        <v>0</v>
      </c>
      <c r="S47" s="70">
        <v>3</v>
      </c>
      <c r="T47" s="70">
        <v>13</v>
      </c>
      <c r="U47" s="70">
        <v>1</v>
      </c>
      <c r="V47" s="70">
        <v>10</v>
      </c>
    </row>
    <row r="48" spans="1:23" x14ac:dyDescent="0.35">
      <c r="A48" s="60" t="s">
        <v>8</v>
      </c>
      <c r="B48" s="67" t="s">
        <v>27</v>
      </c>
      <c r="C48" s="67" t="s">
        <v>27</v>
      </c>
      <c r="D48" s="67" t="s">
        <v>27</v>
      </c>
      <c r="E48" s="67" t="s">
        <v>27</v>
      </c>
      <c r="F48" s="67" t="s">
        <v>27</v>
      </c>
      <c r="G48" s="67" t="s">
        <v>27</v>
      </c>
      <c r="H48" s="67" t="s">
        <v>27</v>
      </c>
      <c r="I48" s="67" t="s">
        <v>27</v>
      </c>
      <c r="J48" s="67" t="s">
        <v>27</v>
      </c>
      <c r="K48" s="67" t="s">
        <v>27</v>
      </c>
      <c r="L48" s="67" t="s">
        <v>27</v>
      </c>
      <c r="M48" s="67" t="s">
        <v>27</v>
      </c>
      <c r="N48" s="67" t="s">
        <v>27</v>
      </c>
      <c r="O48" s="67" t="s">
        <v>27</v>
      </c>
      <c r="P48" s="67" t="s">
        <v>27</v>
      </c>
      <c r="Q48" s="67" t="s">
        <v>27</v>
      </c>
      <c r="R48" s="67" t="s">
        <v>27</v>
      </c>
      <c r="S48" s="67" t="s">
        <v>27</v>
      </c>
      <c r="T48" s="67" t="s">
        <v>27</v>
      </c>
      <c r="U48" s="67" t="s">
        <v>27</v>
      </c>
      <c r="V48" s="67" t="s">
        <v>27</v>
      </c>
    </row>
  </sheetData>
  <customSheetViews>
    <customSheetView guid="{65D13ACB-FC62-410E-A49E-38B0354ABC40}">
      <pane xSplit="2" ySplit="16" topLeftCell="S17" activePane="bottomRight" state="frozen"/>
      <selection pane="bottomRight" activeCell="A37" sqref="A37"/>
      <pageMargins left="0.7" right="0.7" top="0.75" bottom="0.75" header="0.3" footer="0.3"/>
      <pageSetup paperSize="9" orientation="portrait" verticalDpi="0" r:id="rId1"/>
    </customSheetView>
    <customSheetView guid="{91B3A26A-CCB9-49FC-B382-BCD3E81299CB}">
      <pane xSplit="1" ySplit="16" topLeftCell="T32" activePane="bottomRight" state="frozen"/>
      <selection pane="bottomRight" activeCell="B42" sqref="B42:V43"/>
      <pageMargins left="0.7" right="0.7" top="0.75" bottom="0.75" header="0.3" footer="0.3"/>
      <pageSetup paperSize="9" orientation="portrait" verticalDpi="0" r:id="rId2"/>
    </customSheetView>
  </customSheetViews>
  <mergeCells count="3">
    <mergeCell ref="A2:W2"/>
    <mergeCell ref="A1:V1"/>
    <mergeCell ref="A6:C6"/>
  </mergeCell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Gender</vt:lpstr>
      <vt:lpstr>Māori</vt:lpstr>
      <vt:lpstr>Institution</vt:lpstr>
      <vt:lpstr>Iwi</vt:lpstr>
      <vt:lpstr>Ethnicity</vt:lpstr>
    </vt:vector>
  </TitlesOfParts>
  <Company>RSNZ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Maplesden</dc:creator>
  <cp:lastModifiedBy>Allison Maplesden</cp:lastModifiedBy>
  <cp:lastPrinted>2020-10-05T01:01:52Z</cp:lastPrinted>
  <dcterms:created xsi:type="dcterms:W3CDTF">2020-08-24T00:42:16Z</dcterms:created>
  <dcterms:modified xsi:type="dcterms:W3CDTF">2020-11-04T20:55:41Z</dcterms:modified>
</cp:coreProperties>
</file>